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0730" windowHeight="11160" activeTab="1"/>
  </bookViews>
  <sheets>
    <sheet name="PLanilha" sheetId="2" r:id="rId1"/>
    <sheet name="CRONOGRAMA FISICO FINANCEIRO" sheetId="5" r:id="rId2"/>
  </sheets>
  <externalReferences>
    <externalReference r:id="rId3"/>
    <externalReference r:id="rId4"/>
  </externalReferences>
  <definedNames>
    <definedName name="___sub1">#REF!</definedName>
    <definedName name="___sub2">#REF!</definedName>
    <definedName name="___sub3">#REF!</definedName>
    <definedName name="__sub1">#REF!</definedName>
    <definedName name="__sub2">#REF!</definedName>
    <definedName name="__sub3">#REF!</definedName>
    <definedName name="_sub1">#REF!</definedName>
    <definedName name="_sub2">#REF!</definedName>
    <definedName name="_sub3">#REF!</definedName>
    <definedName name="a">#REF!</definedName>
    <definedName name="AA" localSheetId="1" hidden="1">{#N/A,#N/A,FALSE,"ALVENARIA";#N/A,#N/A,FALSE,"BLOCOS";#N/A,#N/A,FALSE,"CINTAS";#N/A,#N/A,FALSE,"CORTINA";#N/A,#N/A,FALSE,"LAJES";#N/A,#N/A,FALSE,"PILARES";#N/A,#N/A,FALSE,"VIGAS"}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1">'CRONOGRAMA FISICO FINANCEIRO'!$A$1:$K$36</definedName>
    <definedName name="_xlnm.Print_Area" localSheetId="0">PLanilha!$A$1:$I$105</definedName>
    <definedName name="B">#REF!</definedName>
    <definedName name="BDI">#REF!</definedName>
    <definedName name="CalculoFossa20" localSheetId="1" hidden="1">{#N/A,#N/A,FALSE,"ALVENARIA";#N/A,#N/A,FALSE,"BLOCOS";#N/A,#N/A,FALSE,"CINTAS";#N/A,#N/A,FALSE,"CORTINA";#N/A,#N/A,FALSE,"LAJES";#N/A,#N/A,FALSE,"PILARES";#N/A,#N/A,FALSE,"VIGAS"}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localSheetId="1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localSheetId="1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localSheetId="1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localSheetId="1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localSheetId="1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localSheetId="1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localSheetId="1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localSheetId="1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localSheetId="1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localSheetId="1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localSheetId="1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localSheetId="1" hidden="1">{#N/A,#N/A,FALSE,"ALVENARIA";#N/A,#N/A,FALSE,"BLOCOS";#N/A,#N/A,FALSE,"CINTAS";#N/A,#N/A,FALSE,"CORTINA";#N/A,#N/A,FALSE,"LAJES";#N/A,#N/A,FALSE,"PILARES";#N/A,#N/A,FALSE,"VIGAS"}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localSheetId="1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kk">#REF!</definedName>
    <definedName name="leosde">#REF!</definedName>
    <definedName name="mac" localSheetId="1" hidden="1">{#N/A,#N/A,FALSE,"ALVENARIA";#N/A,#N/A,FALSE,"BLOCOS";#N/A,#N/A,FALSE,"CINTAS";#N/A,#N/A,FALSE,"CORTINA";#N/A,#N/A,FALSE,"LAJES";#N/A,#N/A,FALSE,"PILARES";#N/A,#N/A,FALSE,"VIGAS"}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localSheetId="1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localSheetId="1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oo" localSheetId="1" hidden="1">{#N/A,#N/A,FALSE,"ALVENARIA";#N/A,#N/A,FALSE,"BLOCOS";#N/A,#N/A,FALSE,"CINTAS";#N/A,#N/A,FALSE,"CORTINA";#N/A,#N/A,FALSE,"LAJES";#N/A,#N/A,FALSE,"PILARES";#N/A,#N/A,FALSE,"VIGAS"}</definedName>
    <definedName name="noo" hidden="1">{#N/A,#N/A,FALSE,"ALVENARIA";#N/A,#N/A,FALSE,"BLOCOS";#N/A,#N/A,FALSE,"CINTAS";#N/A,#N/A,FALSE,"CORTINA";#N/A,#N/A,FALSE,"LAJES";#N/A,#N/A,FALSE,"PILARES";#N/A,#N/A,FALSE,"VIGAS"}</definedName>
    <definedName name="O">#REF!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O">#REF!</definedName>
    <definedName name="orcamento" localSheetId="1" hidden="1">{#N/A,#N/A,FALSE,"ALVENARIA";#N/A,#N/A,FALSE,"BLOCOS";#N/A,#N/A,FALSE,"CINTAS";#N/A,#N/A,FALSE,"CORTINA";#N/A,#N/A,FALSE,"LAJES";#N/A,#N/A,FALSE,"PILARES";#N/A,#N/A,FALSE,"VIGAS"}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s" localSheetId="1" hidden="1">{#N/A,#N/A,FALSE,"ALVENARIA";#N/A,#N/A,FALSE,"BLOCOS";#N/A,#N/A,FALSE,"CINTAS";#N/A,#N/A,FALSE,"CORTINA";#N/A,#N/A,FALSE,"LAJES";#N/A,#N/A,FALSE,"PILARES";#N/A,#N/A,FALSE,"VIGAS"}</definedName>
    <definedName name="Ps" hidden="1">{#N/A,#N/A,FALSE,"ALVENARIA";#N/A,#N/A,FALSE,"BLOCOS";#N/A,#N/A,FALSE,"CINTAS";#N/A,#N/A,FALSE,"CORTINA";#N/A,#N/A,FALSE,"LAJES";#N/A,#N/A,FALSE,"PILARES";#N/A,#N/A,FALSE,"VIGAS"}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hi">#REF!</definedName>
    <definedName name="_xlnm.Print_Titles" localSheetId="0">PLanilha!$1:$11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localSheetId="1" hidden="1">{#N/A,#N/A,FALSE,"ALVENARIA";#N/A,#N/A,FALSE,"BLOCOS";#N/A,#N/A,FALSE,"CINTAS";#N/A,#N/A,FALSE,"CORTINA";#N/A,#N/A,FALSE,"LAJES";#N/A,#N/A,FALSE,"PILARES";#N/A,#N/A,FALSE,"VIGAS"}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localSheetId="1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/>
  <c r="J6"/>
  <c r="A7"/>
  <c r="A6"/>
  <c r="C23"/>
  <c r="A23"/>
  <c r="C21"/>
  <c r="A21"/>
  <c r="C19"/>
  <c r="A19"/>
  <c r="C17"/>
  <c r="A17"/>
  <c r="C15"/>
  <c r="A15"/>
  <c r="C13"/>
  <c r="A13"/>
  <c r="C11"/>
  <c r="A11"/>
  <c r="H95" i="2"/>
  <c r="H72"/>
  <c r="D16"/>
  <c r="K10" i="5"/>
  <c r="J10"/>
  <c r="I10"/>
  <c r="H10"/>
  <c r="G10"/>
  <c r="F10"/>
  <c r="C9"/>
  <c r="H68" i="2" l="1"/>
  <c r="I68" s="1"/>
  <c r="H67"/>
  <c r="H48"/>
  <c r="H44"/>
  <c r="I15" l="1"/>
  <c r="H16"/>
  <c r="I16" s="1"/>
  <c r="H17"/>
  <c r="I17" s="1"/>
  <c r="H18"/>
  <c r="I18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42"/>
  <c r="I42" s="1"/>
  <c r="H43"/>
  <c r="I43" s="1"/>
  <c r="I44"/>
  <c r="H45"/>
  <c r="I45" s="1"/>
  <c r="H46"/>
  <c r="I46" s="1"/>
  <c r="H47"/>
  <c r="I47" s="1"/>
  <c r="I48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60"/>
  <c r="I60" s="1"/>
  <c r="H61"/>
  <c r="I61" s="1"/>
  <c r="H62"/>
  <c r="I62" s="1"/>
  <c r="H63"/>
  <c r="I63" s="1"/>
  <c r="H64"/>
  <c r="I64" s="1"/>
  <c r="H65"/>
  <c r="I65" s="1"/>
  <c r="H66"/>
  <c r="I66" s="1"/>
  <c r="I67"/>
  <c r="I72"/>
  <c r="I73" s="1"/>
  <c r="E20" i="5" s="1"/>
  <c r="G20" s="1"/>
  <c r="H76" i="2"/>
  <c r="I76" s="1"/>
  <c r="H77"/>
  <c r="I77" s="1"/>
  <c r="H78"/>
  <c r="I78" s="1"/>
  <c r="H79"/>
  <c r="I79" s="1"/>
  <c r="H80"/>
  <c r="I80" s="1"/>
  <c r="H81"/>
  <c r="I81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I95"/>
  <c r="H96"/>
  <c r="I96" s="1"/>
  <c r="I97" l="1"/>
  <c r="E24" i="5" s="1"/>
  <c r="H24" s="1"/>
  <c r="I19" i="2"/>
  <c r="E12" i="5" s="1"/>
  <c r="I82" i="2"/>
  <c r="E22" i="5" s="1"/>
  <c r="H22" s="1"/>
  <c r="I39" i="2"/>
  <c r="E14" i="5" s="1"/>
  <c r="I69" i="2"/>
  <c r="E18" i="5" s="1"/>
  <c r="I57" i="2"/>
  <c r="E16" i="5" s="1"/>
  <c r="F14" l="1"/>
  <c r="H14"/>
  <c r="G14"/>
  <c r="G24"/>
  <c r="H20"/>
  <c r="I20"/>
  <c r="I18"/>
  <c r="G18"/>
  <c r="F24"/>
  <c r="I22"/>
  <c r="F18"/>
  <c r="G22"/>
  <c r="F20"/>
  <c r="I24"/>
  <c r="F22"/>
  <c r="H18"/>
  <c r="I16"/>
  <c r="K14"/>
  <c r="H16"/>
  <c r="G16"/>
  <c r="F16"/>
  <c r="I14"/>
  <c r="J16"/>
  <c r="K16"/>
  <c r="J14"/>
  <c r="E26"/>
  <c r="F6" s="1"/>
  <c r="F12"/>
  <c r="J12"/>
  <c r="K12"/>
  <c r="H12"/>
  <c r="G12"/>
  <c r="I12"/>
  <c r="I99" i="2"/>
  <c r="G26" i="5" l="1"/>
  <c r="F26"/>
  <c r="H26"/>
  <c r="I26"/>
  <c r="J26"/>
  <c r="K26"/>
  <c r="E11" l="1"/>
  <c r="E15"/>
  <c r="G25"/>
  <c r="E23"/>
  <c r="E17"/>
  <c r="E13"/>
  <c r="E19"/>
  <c r="I25"/>
  <c r="H25"/>
  <c r="K25"/>
  <c r="J25"/>
  <c r="E21"/>
  <c r="F25"/>
  <c r="E25" l="1"/>
</calcChain>
</file>

<file path=xl/sharedStrings.xml><?xml version="1.0" encoding="utf-8"?>
<sst xmlns="http://schemas.openxmlformats.org/spreadsheetml/2006/main" count="370" uniqueCount="262">
  <si>
    <t xml:space="preserve">DESCRIÇÃO                               </t>
  </si>
  <si>
    <t>SERVIÇOS PRELIMINARES</t>
  </si>
  <si>
    <t>SERVIÇOS DIVERSOS</t>
  </si>
  <si>
    <t>CONJUNTO MOTOBOMBA SUBMERSO DE EIXO VERTICAL, COM MOTOR ELÉTRICO BIFÁSICO DE 220 V, 60 HZ, POTÊNCIA DE 1,00 A 3,00 C.V, CONF. ESPECIFIÇÃO.</t>
  </si>
  <si>
    <t xml:space="preserve">UN </t>
  </si>
  <si>
    <t>ADUTORA DE ÁGUA BRUTA</t>
  </si>
  <si>
    <t>ESTAÇÃO DE TRATAMENTO DE ÁGUA</t>
  </si>
  <si>
    <t>IMPLANTAÇÃO DE RESERVATÓRIO PRFV V=5M3 E BASE DE CONCRETO ARMADO PARA RESERVATÓRIO, H=3,0M, INCLUSIVE FUNDAÇÃO (BROCA+SAPATA+CINTA), LASTRO DE CONCRETO E PASSEIO</t>
  </si>
  <si>
    <t/>
  </si>
  <si>
    <t>MONTAGEM E INSTALAÇÃO DE POÇO TUBULAR PROFUNDO 1.1/2", PROFUNDIDADE MÉDIA DE 100M</t>
  </si>
  <si>
    <t xml:space="preserve">M2                  </t>
  </si>
  <si>
    <t xml:space="preserve">CERCA ARAME FARPADO COM MOUROES DE CONCRETO CONFORME PADRAO COPASA P.126                                                                                                                                                                        </t>
  </si>
  <si>
    <t xml:space="preserve">M                   </t>
  </si>
  <si>
    <t xml:space="preserve">PORTAO PARA PEDESTRES CONFORME PADRAO COPASA P.013                                                                                                                                                                                              </t>
  </si>
  <si>
    <t xml:space="preserve">UN                  </t>
  </si>
  <si>
    <t xml:space="preserve">CONCRETO MAGRO (CONSUMO MINIMO DE CIMENTO 150 KG/M3) - PREPARO EM BETONEIRA                                                                                                                                                                     </t>
  </si>
  <si>
    <t xml:space="preserve">M3                  </t>
  </si>
  <si>
    <t xml:space="preserve">LANCAMENTO OU BOMBEAMENTO E ADENSAMENTO DE CONCRETO-ALTURA OU PROFUNDIDADE ATE 1.50 M                                                                                                                                                           </t>
  </si>
  <si>
    <t xml:space="preserve">FORMA PLANA EM TABUA DE PINHO, P/ FUNDACOES                                                                                                                                                                                                     </t>
  </si>
  <si>
    <t xml:space="preserve">DESFORMA DE ESTRUTURAS, ALTURA OU PROFUNDIDADE ATE 1,50 M                                                                                                                                                                                       </t>
  </si>
  <si>
    <t xml:space="preserve">MOBILIZACAO E DESLOCAMENTO DAS EQUIPES, EQUIPAMENTOS, MATERIAIS E FERRAMENTAS PARA PERFURACAO DE POCOS COM SONDAROTO-PNEUMATICA                                                                                                                 </t>
  </si>
  <si>
    <t xml:space="preserve">KM                  </t>
  </si>
  <si>
    <t xml:space="preserve">MOBILIZACAO E DESLOCAMENTO DAS EQUIPES, EQUIPAMENTOS, MATERIAIS E FERRAMENTAS PARA DESENVOLVIMENTO E TESTE DE VAZAO DEPOCO PROFUNDO , COM COMPRESSOR                                                                                            </t>
  </si>
  <si>
    <t xml:space="preserve">PERFURACAO EM ALUVIAO E CAMADAS INCONSISTENTES - DIAMETRO DO FURO = 8.1/2"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</si>
  <si>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10"   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</si>
  <si>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12"                                                                                                                                                                         </t>
  </si>
  <si>
    <t xml:space="preserve">PERFURACAO EM ROCHA SA - DIAMETRO DO FURO = 6"                                                                                                                                                                                                  </t>
  </si>
  <si>
    <t xml:space="preserve">PERFURACAO EM ROCHA SA - DIAMETRO DO FURO = 8"                                                                                                                                                                                                  </t>
  </si>
  <si>
    <t xml:space="preserve">PRODUTO QUIMICO PARA REMOCAO DE FLUIDO DE PERFURACAO E LIMPEZA DE POCO TUBULAR PROFUNDO - FORNECIMENTO E APLICACAO                                                                                                                              </t>
  </si>
  <si>
    <t xml:space="preserve">KG                  </t>
  </si>
  <si>
    <t xml:space="preserve">PRE-FILTRO COM PEDRA BRITADA                                                                                                                                                                                                                    </t>
  </si>
  <si>
    <t xml:space="preserve">TUBULACAO PARA ALIMENTACAO DE PRE-FILTRO PARA POCO TUBULAR PROFUNDO - FORNECIMENTO E INSTALACAO                                                                                                                                                 </t>
  </si>
  <si>
    <t xml:space="preserve">CIMENTACAO DO ESPACO ANELAR COM ARGAMASSA DE CIMENTO E AREIA NO TRACO DE 1:3                                                                                                                                                                    </t>
  </si>
  <si>
    <t xml:space="preserve">LAJE EM CONCRETO SIMPLES, CONSUMO MINIMO DE CIMENTO DE 200 KG/M3, ESPESSURA = 20 CM, DIAMETRO = 2,50 M                                                                                                                                          </t>
  </si>
  <si>
    <t xml:space="preserve">TAMPA DE PROTECAO DO POCO PROFUNDO EM ACO PRETO LISO DIN2440                                                                                                                                                                                    </t>
  </si>
  <si>
    <t xml:space="preserve">INSTALACAO E RETIRADA DE TUBULACAO DE TESTE                                                                                                                                                                                                     </t>
  </si>
  <si>
    <t xml:space="preserve">INSTALACAO OU RETIRADA DE REVESTIMENTO DE POCOS TUBULARES PROFUNDOS EM TUBOS DE ACO CARBONO PRETO, GALVANIZADO OUINOXIDAVEL                                                                                                                     </t>
  </si>
  <si>
    <t>TUBO ACO CARB.C/COS. JR CM DN6"</t>
  </si>
  <si>
    <t>M</t>
  </si>
  <si>
    <t xml:space="preserve">DESINFECCAO DE POCO COM UTILIZACAO DE PRODUTOS QUIMICOS                                                                                                                                                                                         </t>
  </si>
  <si>
    <t xml:space="preserve">LOCACAO ESTRUTURAS - GABARITO/TABEIRA PARA OBRAS                                                                                                                                                                                                </t>
  </si>
  <si>
    <t xml:space="preserve">LIMPEZA TERRENO COM RASPAGEM MANUAL                                                                                                                                                                                                             </t>
  </si>
  <si>
    <t xml:space="preserve">CAIXA DE PASSAGEM EM ALVENARIA (0,30 X 0,30 X 0,30 M)                                                                                                                                                                                           </t>
  </si>
  <si>
    <t xml:space="preserve">ASSENTAMENTO DE CABOS ELETRICOS EM ELETRODUTO, DIAMETRO ATE 35 MM2, EXCLUSIVE CABOS                                                                                                                                                             </t>
  </si>
  <si>
    <t xml:space="preserve">ASSENTAMENTO DE ELETRODUTO DE PVC RIGIDO ROSCAVEL - DIAM 1", EM VALAS, COM ESCAVACAO EM SOLO E ATERRO, EXCLUSIVEELETRODUTO                                                                                                                      </t>
  </si>
  <si>
    <t>TUBO ACO CARBONO GALVANIZADO Ø1.1/2"</t>
  </si>
  <si>
    <t xml:space="preserve">MURETA PADRAO CEMIG PARA SUB-ESTACAO AEREA DE ATE 75 KVA                                                                                                                                                                                        </t>
  </si>
  <si>
    <t>TUBO POLIETILENO (PEAD) D20MM - PRETO</t>
  </si>
  <si>
    <t>CABO COBRE UNIPOLAR 1,5MM2 ISOL P/ 1000V</t>
  </si>
  <si>
    <t>CABO COBRE UNIP. ISOL. PVC 1000 V 10MM2</t>
  </si>
  <si>
    <t>LUVA SIMPLES  F.G CL10 Ø1.1/2"</t>
  </si>
  <si>
    <t>UN</t>
  </si>
  <si>
    <t xml:space="preserve">LOCACAO DE EIXO - AREA RURAL                                                                                                                                                                                                                    </t>
  </si>
  <si>
    <t xml:space="preserve">ESCAVACAO MANUAL DE VALAS (SOLO SECO), PROFUNDIDADE ATE 1.50 M                                                                                                                                                                                  </t>
  </si>
  <si>
    <t xml:space="preserve">ESCAVACAO MECANICA DE VALAS (SOLO SECO), PROFUNDIDADE ATE 1,50 M                                                                                                                                                                                </t>
  </si>
  <si>
    <t xml:space="preserve">ATERRO DE VALAS E CAVAS DE FUNDACAO, C/ AVALIACAO VISUAL DA COMPACTACAO                                                                                                                                                                         </t>
  </si>
  <si>
    <t xml:space="preserve">ASSENTAMENTO DE TUBOS E CONEXOES PVC JS DN 40 DE 50 MM                                                                                                                                                                                          </t>
  </si>
  <si>
    <t>TUBO PVC PB JS CL15 DN40MM</t>
  </si>
  <si>
    <t xml:space="preserve">ESCAVACAO MANUAL EM SOLO, PROFUNDIDADE ATE 1,50 M                                                                                                                                                                                               </t>
  </si>
  <si>
    <t xml:space="preserve">FORMA CURVA EM TABUA DE PINHO, P/ ESTRUTURAS                                                                                                                                                                                                    </t>
  </si>
  <si>
    <t xml:space="preserve">ARMADURA DE ACO CA 50, FORNECIMENTO E COLOCACAO                                                                                                                                                                                                 </t>
  </si>
  <si>
    <t xml:space="preserve">CONCRETO ESTRUTURAL (FCK = 20 MPA) - PREPARO EM BETONEIRA                                                                                                                                                                                       </t>
  </si>
  <si>
    <t>URBANIZAÇÃO DE ÁREAS, ATÉ 25M²</t>
  </si>
  <si>
    <t>FORNECIMENTO E MONTAGEM DE CLORADOR DE PASTILHAS, TIPO KIT CLOR OU SIMILAR, INCLUSIVE TEST CLORD. E 3KG (300 UNIDADES) DE PASTILHAS DE CLORO.</t>
  </si>
  <si>
    <t>TOK</t>
  </si>
  <si>
    <t>AUTORIZAÇÃO PARA PERFURAÇÃO JUNTO A SUPRAM</t>
  </si>
  <si>
    <t>FORNECIMENTO E INSTALAÇÃO DE CONJUNTO CHAVE BOIAS DE NIVEL SUPERIOR E INFERIOR, INCL. QUADRO AUXILIAR NO RES, PARA AUTOMATIZAÇÃO DO SISTEMA, CONFORME ESPECIFICAÇÃO.</t>
  </si>
  <si>
    <t>FORNECIMENTO E ASSENTAMENTO DE CABOS DE COBRE BIPOLAR 2,50MM², PROTEÇÃO 1000V, LANÇADOS SEM ELETRODUTOS, JUNTO AAB PARA AUTOMATIZAÇÃO ATRAVÉS DE BOIAS DE NÍVEL INSTALADAS NO RESERVATÓRIO, CONFORME ESPECIFICAÇÃO.</t>
  </si>
  <si>
    <t>ITEM</t>
  </si>
  <si>
    <t>PREÇO TOTAL</t>
  </si>
  <si>
    <t>01.</t>
  </si>
  <si>
    <t>01.01</t>
  </si>
  <si>
    <t>01.01.01</t>
  </si>
  <si>
    <t>01.01.02</t>
  </si>
  <si>
    <t>01.01.03</t>
  </si>
  <si>
    <t>01.01.04</t>
  </si>
  <si>
    <t>02.</t>
  </si>
  <si>
    <t>02.01</t>
  </si>
  <si>
    <t>02.01.01</t>
  </si>
  <si>
    <t>02.01.02</t>
  </si>
  <si>
    <t>02.01.03</t>
  </si>
  <si>
    <t>02.01.04</t>
  </si>
  <si>
    <t>02.01.05</t>
  </si>
  <si>
    <t>02.01.06</t>
  </si>
  <si>
    <t>02.01.07</t>
  </si>
  <si>
    <t>02.01.08</t>
  </si>
  <si>
    <t>02.01.09</t>
  </si>
  <si>
    <t>02.01.10</t>
  </si>
  <si>
    <t>02.01.11</t>
  </si>
  <si>
    <t>02.01.12</t>
  </si>
  <si>
    <t>02.01.13</t>
  </si>
  <si>
    <t>02.01.14</t>
  </si>
  <si>
    <t>02.01.15</t>
  </si>
  <si>
    <t>02.01.16</t>
  </si>
  <si>
    <t>02.01.17</t>
  </si>
  <si>
    <t>03.</t>
  </si>
  <si>
    <t>03.01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</si>
  <si>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</si>
  <si>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</si>
  <si>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</si>
  <si>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</si>
  <si>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</si>
  <si>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</si>
  <si>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</si>
  <si>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</si>
  <si>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</si>
  <si>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</si>
  <si>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</si>
  <si>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</si>
  <si>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</si>
  <si>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</si>
  <si>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</si>
  <si>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04.</t>
  </si>
  <si>
    <t>04.01</t>
  </si>
  <si>
    <t>04.01.01</t>
  </si>
  <si>
    <t>04.01.02</t>
  </si>
  <si>
    <t>04.01.03</t>
  </si>
  <si>
    <t>04.01.04</t>
  </si>
  <si>
    <t>04.01.05</t>
  </si>
  <si>
    <t>04.01.06</t>
  </si>
  <si>
    <t>04.01.07</t>
  </si>
  <si>
    <t>05.</t>
  </si>
  <si>
    <t>05.01</t>
  </si>
  <si>
    <t>05.01.01</t>
  </si>
  <si>
    <t>06.</t>
  </si>
  <si>
    <t>06.01</t>
  </si>
  <si>
    <t>06.01.01</t>
  </si>
  <si>
    <t>06.01.02</t>
  </si>
  <si>
    <t>06.01.03</t>
  </si>
  <si>
    <t>06.01.04</t>
  </si>
  <si>
    <t>06.01.05</t>
  </si>
  <si>
    <t>06.01.06</t>
  </si>
  <si>
    <t>07.</t>
  </si>
  <si>
    <t>07.01</t>
  </si>
  <si>
    <t>07.01.01</t>
  </si>
  <si>
    <t>07.01.02</t>
  </si>
  <si>
    <t>07.01.03</t>
  </si>
  <si>
    <t>07.01.04</t>
  </si>
  <si>
    <t>07.01.05</t>
  </si>
  <si>
    <t>07.01.06</t>
  </si>
  <si>
    <t>07.01.07</t>
  </si>
  <si>
    <t>07.01.08</t>
  </si>
  <si>
    <t>07.01.09</t>
  </si>
  <si>
    <t>07.01.10</t>
  </si>
  <si>
    <t>07.01.12</t>
  </si>
  <si>
    <t>UNID.</t>
  </si>
  <si>
    <t>SISTEMA SIMPLIFICADO DE ABASTECIMENTO DE ÁGUA - POÇO TUBULAR PROFUNDO</t>
  </si>
  <si>
    <t>04.01.08</t>
  </si>
  <si>
    <t>07.01.13</t>
  </si>
  <si>
    <t>TRANSPORTE COMERCIAL RODOVIÁRIO (MATERIAL EM GERAL), CARGA ACONDICIONADA</t>
  </si>
  <si>
    <t>PERFURAÇÃO DE POÇO TUBULAR PROFUNDO, PROFUNDIDADE MÉDIA DE 100M (ATÉ 150M)</t>
  </si>
  <si>
    <t>COTAÇÃO</t>
  </si>
  <si>
    <t>COPASA</t>
  </si>
  <si>
    <t xml:space="preserve">MONTAGEM E INSTALACAO DE POCO TUBULAR PROFUNDO, DIAMETRO DA TUBULACAO DE EXTRACAO DE 2", PROFUNDIDADE DE INSTALACAO DA BOMBA ENTRE 60M  A 120M                                                                                                      </t>
  </si>
  <si>
    <t xml:space="preserve">BARRILETE PARA POCO PROFUNDO DIAM 50MM (1.1/2))                                                                                                                                                                        </t>
  </si>
  <si>
    <t>REFERÊNCIA</t>
  </si>
  <si>
    <t xml:space="preserve">LOCACAO DE POCOS (ESTUDO DE AGUAS SUBTERRANEAS) ISOLADOS, POR DEMANDA                                                                                                                                                         </t>
  </si>
  <si>
    <t>INSTALAÇÕES PRELIMINARES</t>
  </si>
  <si>
    <t>SUB - TOTAL DO ITEM 01</t>
  </si>
  <si>
    <t>SUB - TOTAL DO ITEM 02</t>
  </si>
  <si>
    <t>SUB - TOTAL DO ITEM 03</t>
  </si>
  <si>
    <t>SUB - TOTAL DO ITEM 04</t>
  </si>
  <si>
    <t>SUB - TOTAL DO ITEM 05</t>
  </si>
  <si>
    <t>SUB - TOTAL DO ITEM 06</t>
  </si>
  <si>
    <t>SUB - TOTAL DO ITEM 07</t>
  </si>
  <si>
    <t>FORNECIMENTO E INSTALAÇÃO DO QUADRO DE COMANDO E PROTEÇÃO DE MOTORES BIFÁSICOS  DE 220V, 60HZ, POTÊNCIA DE 1,00 A 3,00 C.V., CONF. ESPECIFICAÇÃO</t>
  </si>
  <si>
    <t>FOLHA Nº:  01/01</t>
  </si>
  <si>
    <t>OBRA: Perfuração de Poço Artesiano</t>
  </si>
  <si>
    <t xml:space="preserve">ISS: </t>
  </si>
  <si>
    <t xml:space="preserve">FORMA DE EXECUÇÃO: </t>
  </si>
  <si>
    <t>(     )</t>
  </si>
  <si>
    <t>DIRETA</t>
  </si>
  <si>
    <t>(  x  )</t>
  </si>
  <si>
    <t>INDIRETA</t>
  </si>
  <si>
    <t>BDI:</t>
  </si>
  <si>
    <t>65000191 (COPASA)</t>
  </si>
  <si>
    <t>65001070 (COPASA)</t>
  </si>
  <si>
    <t>65001071 (COPASA)</t>
  </si>
  <si>
    <t>65001090 (COPASA)</t>
  </si>
  <si>
    <t>65001091 (COPASA)</t>
  </si>
  <si>
    <t>65001092 (COPASA)</t>
  </si>
  <si>
    <t>65001093 (COPASA)</t>
  </si>
  <si>
    <t>65001094 (COPASA)</t>
  </si>
  <si>
    <t>65001098 (COPASA)</t>
  </si>
  <si>
    <t>65001105 (COPASA)</t>
  </si>
  <si>
    <t>65001103 (COPASA)</t>
  </si>
  <si>
    <t>65001101 (COPASA)</t>
  </si>
  <si>
    <t>65001107 (COPASA)</t>
  </si>
  <si>
    <t>65001108 (COPASA)</t>
  </si>
  <si>
    <t>65001109 (COPASA)</t>
  </si>
  <si>
    <t>65001097 (COPASA)</t>
  </si>
  <si>
    <t>7695 (SINAPI)</t>
  </si>
  <si>
    <t>65001106 (COPASA)</t>
  </si>
  <si>
    <t>65000238  (COPASA)</t>
  </si>
  <si>
    <t>65000173  (COPASA)</t>
  </si>
  <si>
    <t>65000054  (COPASA)</t>
  </si>
  <si>
    <t>65000386  (COPASA)</t>
  </si>
  <si>
    <t>65001169  (COPASA)</t>
  </si>
  <si>
    <t>65000017  (COPASA)</t>
  </si>
  <si>
    <t>65000336  (COPASA)</t>
  </si>
  <si>
    <t>65001662  (COPASA)</t>
  </si>
  <si>
    <t>65001663  (COPASA)</t>
  </si>
  <si>
    <t>65001083  (COPASA)</t>
  </si>
  <si>
    <t>35000412  (COPASA)</t>
  </si>
  <si>
    <t>65001654  (COPASA)</t>
  </si>
  <si>
    <t>35000156  (COPASA)</t>
  </si>
  <si>
    <t>35001023  (COPASA)</t>
  </si>
  <si>
    <t>35001039  (COPASA)</t>
  </si>
  <si>
    <t>35000385  (COPASA)</t>
  </si>
  <si>
    <t>65001078  (COPASA)</t>
  </si>
  <si>
    <t>65000149  (COPASA)</t>
  </si>
  <si>
    <t>65000160  (COPASA)</t>
  </si>
  <si>
    <t>65000276  (COPASA)</t>
  </si>
  <si>
    <t>35000484  (COPASA)</t>
  </si>
  <si>
    <t>65000075  (COPASA)</t>
  </si>
  <si>
    <t>65000080  (COPASA)</t>
  </si>
  <si>
    <t>65000280  (COPASA)</t>
  </si>
  <si>
    <t>65000249  (COPASA)</t>
  </si>
  <si>
    <t>65000288  (COPASA)</t>
  </si>
  <si>
    <t>PREÇO UNITÁRIO S/ BDI</t>
  </si>
  <si>
    <t>PREÇO UNITÁRIO C/ BDI</t>
  </si>
  <si>
    <t>QUANT.</t>
  </si>
  <si>
    <t xml:space="preserve">SEMAD  </t>
  </si>
  <si>
    <t>65001074 (COPASA)</t>
  </si>
  <si>
    <t>% DE BDI UTILIZADO</t>
  </si>
  <si>
    <t xml:space="preserve"> TOTAL GERAL</t>
  </si>
  <si>
    <t>04.01.09</t>
  </si>
  <si>
    <t>65003321 (COPASA)</t>
  </si>
  <si>
    <t>R EGULARIZACAO E COMPACTACAO MANUAL DE FUNDO DE VALA</t>
  </si>
  <si>
    <t xml:space="preserve">COMPOSIÇÃO DE CUSTO  (SECIR)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</si>
  <si>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65003754 (COPASA)</t>
  </si>
  <si>
    <t>65003743 (COPASA)</t>
  </si>
  <si>
    <r>
      <t xml:space="preserve">PLANILHA ORÇAMENTÁRIA DE CUSTOS - </t>
    </r>
    <r>
      <rPr>
        <sz val="10"/>
        <color indexed="8"/>
        <rFont val="Calibri"/>
        <family val="2"/>
        <scheme val="minor"/>
      </rPr>
      <t>COM DESONERAÇÃO</t>
    </r>
  </si>
  <si>
    <t>DATA: 01/04/2020</t>
  </si>
  <si>
    <r>
      <t xml:space="preserve">PREFEITURA: </t>
    </r>
    <r>
      <rPr>
        <b/>
        <sz val="10"/>
        <rFont val="Calibri"/>
        <family val="2"/>
      </rPr>
      <t>Município de Ibertioga</t>
    </r>
  </si>
  <si>
    <r>
      <t xml:space="preserve">LOCAL: </t>
    </r>
    <r>
      <rPr>
        <b/>
        <sz val="10"/>
        <rFont val="Calibri"/>
        <family val="2"/>
      </rPr>
      <t>Localidade Cachoeirinha</t>
    </r>
  </si>
  <si>
    <t>-</t>
  </si>
  <si>
    <t>CRONOGRAMA FÍSICO-FINANCEIRO</t>
  </si>
  <si>
    <t>VALOR DO CONVÊNIO:</t>
  </si>
  <si>
    <t xml:space="preserve">DATA: </t>
  </si>
  <si>
    <t>PRAZO DA OBRA: 3 meses</t>
  </si>
  <si>
    <t>CÓDIGO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</si>
  <si>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</si>
  <si>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</si>
  <si>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</si>
  <si>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</si>
  <si>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</si>
  <si>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</si>
  <si>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</si>
  <si>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</si>
  <si>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</si>
  <si>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</si>
  <si>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</si>
  <si>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</si>
  <si>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</si>
  <si>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Observações:</t>
  </si>
  <si>
    <t xml:space="preserve">ED-50152 </t>
  </si>
  <si>
    <t xml:space="preserve">FORNECIMENTO E COLOCAÇÃO DE PLACA DE OBRA EM CHAPA GALVANIZADA (3,00 X 1,5 0 M) - EM CHAPA GALVANIZADA 0,26 AFIXADAS COM REBITES 540 E PARAFUSOS 3/8, EM ESTRUTURA METÁLICA VIGA U 2" ENRIJECIDA COM METALON 20 X 20, SUPORTE EM EUCALIPTO AUTOCLAVADO PINTADAS
</t>
  </si>
  <si>
    <t>FORNECIMENTO E INSTALAÇÃO DO TANQUE POLIETILENO FORTPLUS 20.000 L TAMPA ROSCA AZUL</t>
  </si>
  <si>
    <t>REFERÊNCIA: Planilha de Preços da COPASA (março/2020) / (SEMAD 2019) / SETOP (01/2020) / SINAPI (01/2020) c/ desoneração</t>
  </si>
  <si>
    <r>
      <t xml:space="preserve">PRAZO DE EXECUÇÃO: </t>
    </r>
    <r>
      <rPr>
        <b/>
        <sz val="10"/>
        <rFont val="Calibri"/>
        <family val="2"/>
      </rPr>
      <t xml:space="preserve">03 meses </t>
    </r>
  </si>
  <si>
    <t xml:space="preserve">A N E X O   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</si>
</sst>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_(* #,##0.00_);_(* \(#,##0.00\);_(* &quot;-&quot;??_);_(@_)"/>
    <numFmt numFmtId="165" formatCode="#,##0.00;[Red]#,##0.00"/>
    <numFmt numFmtId="166" formatCode="_([$€-2]* #,##0.00_);_([$€-2]* \(#,##0.00\);_([$€-2]* &quot;-&quot;??_)"/>
    <numFmt numFmtId="167" formatCode="_(&quot;R$ &quot;* #,##0.00_);_(&quot;R$ &quot;* \(#,##0.00\);_(&quot;R$ &quot;* &quot;-&quot;??_);_(@_)"/>
    <numFmt numFmtId="168" formatCode="&quot;R$&quot;\ #,##0.00"/>
    <numFmt numFmtId="169" formatCode="&quot;R$ &quot;#,##0.00"/>
  </numFmts>
  <fonts count="4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b/>
      <sz val="9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color indexed="10"/>
      <name val="Century Gothic"/>
      <family val="2"/>
    </font>
    <font>
      <sz val="9"/>
      <name val="Arial"/>
      <family val="2"/>
    </font>
    <font>
      <b/>
      <sz val="9"/>
      <color indexed="10"/>
      <name val="Century Gothic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0">
    <xf numFmtId="0" fontId="0" fillId="0" borderId="0"/>
    <xf numFmtId="0" fontId="2" fillId="0" borderId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9" fillId="6" borderId="54" applyNumberFormat="0" applyAlignment="0" applyProtection="0"/>
    <xf numFmtId="166" fontId="2" fillId="0" borderId="0" applyFont="0" applyFill="0" applyBorder="0" applyAlignment="0" applyProtection="0"/>
    <xf numFmtId="0" fontId="30" fillId="0" borderId="0"/>
    <xf numFmtId="0" fontId="30" fillId="0" borderId="0"/>
    <xf numFmtId="164" fontId="31" fillId="0" borderId="0" applyBorder="0" applyProtection="0"/>
    <xf numFmtId="0" fontId="32" fillId="7" borderId="0" applyNumberFormat="0" applyBorder="0" applyAlignment="0" applyProtection="0"/>
    <xf numFmtId="0" fontId="33" fillId="8" borderId="55" applyNumberFormat="0" applyAlignment="0" applyProtection="0"/>
    <xf numFmtId="0" fontId="34" fillId="0" borderId="56" applyNumberFormat="0" applyFill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5" fillId="9" borderId="0" applyNumberFormat="0" applyBorder="0" applyAlignment="0" applyProtection="0"/>
    <xf numFmtId="0" fontId="2" fillId="0" borderId="0"/>
    <xf numFmtId="0" fontId="1" fillId="0" borderId="0"/>
    <xf numFmtId="0" fontId="2" fillId="10" borderId="5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6" fillId="5" borderId="12">
      <alignment wrapText="1"/>
    </xf>
    <xf numFmtId="0" fontId="36" fillId="5" borderId="12">
      <alignment wrapText="1"/>
    </xf>
    <xf numFmtId="0" fontId="37" fillId="0" borderId="58" applyNumberFormat="0" applyFill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342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64" fontId="6" fillId="0" borderId="0" xfId="0" applyNumberFormat="1" applyFont="1" applyFill="1" applyBorder="1"/>
    <xf numFmtId="0" fontId="8" fillId="0" borderId="0" xfId="0" applyFont="1" applyFill="1" applyBorder="1"/>
    <xf numFmtId="2" fontId="6" fillId="0" borderId="0" xfId="0" applyNumberFormat="1" applyFont="1" applyFill="1" applyBorder="1"/>
    <xf numFmtId="2" fontId="8" fillId="0" borderId="0" xfId="0" applyNumberFormat="1" applyFont="1" applyFill="1" applyBorder="1"/>
    <xf numFmtId="164" fontId="9" fillId="0" borderId="0" xfId="0" applyNumberFormat="1" applyFont="1" applyFill="1" applyBorder="1"/>
    <xf numFmtId="2" fontId="10" fillId="0" borderId="0" xfId="0" applyNumberFormat="1" applyFont="1" applyFill="1" applyBorder="1"/>
    <xf numFmtId="164" fontId="10" fillId="0" borderId="0" xfId="0" applyNumberFormat="1" applyFont="1" applyFill="1" applyBorder="1"/>
    <xf numFmtId="0" fontId="10" fillId="0" borderId="0" xfId="0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2" fontId="10" fillId="2" borderId="0" xfId="0" applyNumberFormat="1" applyFont="1" applyFill="1" applyBorder="1"/>
    <xf numFmtId="164" fontId="10" fillId="2" borderId="0" xfId="0" applyNumberFormat="1" applyFont="1" applyFill="1" applyBorder="1"/>
    <xf numFmtId="0" fontId="10" fillId="2" borderId="0" xfId="0" applyFont="1" applyFill="1" applyBorder="1"/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0" borderId="0" xfId="0" applyFont="1" applyFill="1" applyBorder="1"/>
    <xf numFmtId="2" fontId="16" fillId="0" borderId="0" xfId="0" applyNumberFormat="1" applyFont="1" applyFill="1" applyBorder="1"/>
    <xf numFmtId="164" fontId="16" fillId="0" borderId="0" xfId="3" applyFont="1" applyFill="1" applyBorder="1" applyAlignment="1">
      <alignment horizontal="left" vertical="center"/>
    </xf>
    <xf numFmtId="0" fontId="17" fillId="0" borderId="0" xfId="0" applyNumberFormat="1" applyFont="1" applyFill="1" applyBorder="1"/>
    <xf numFmtId="164" fontId="16" fillId="0" borderId="0" xfId="0" applyNumberFormat="1" applyFont="1" applyFill="1" applyBorder="1"/>
    <xf numFmtId="2" fontId="16" fillId="2" borderId="0" xfId="0" applyNumberFormat="1" applyFont="1" applyFill="1" applyBorder="1"/>
    <xf numFmtId="2" fontId="17" fillId="0" borderId="0" xfId="0" applyNumberFormat="1" applyFont="1" applyFill="1" applyBorder="1"/>
    <xf numFmtId="164" fontId="17" fillId="0" borderId="0" xfId="0" applyNumberFormat="1" applyFont="1" applyFill="1" applyBorder="1"/>
    <xf numFmtId="4" fontId="17" fillId="0" borderId="0" xfId="0" applyNumberFormat="1" applyFont="1" applyFill="1" applyBorder="1"/>
    <xf numFmtId="0" fontId="16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164" fontId="17" fillId="0" borderId="0" xfId="0" applyNumberFormat="1" applyFont="1" applyFill="1" applyBorder="1" applyAlignment="1">
      <alignment wrapText="1"/>
    </xf>
    <xf numFmtId="2" fontId="16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43" fontId="16" fillId="0" borderId="0" xfId="0" applyNumberFormat="1" applyFont="1" applyFill="1" applyBorder="1" applyAlignment="1"/>
    <xf numFmtId="0" fontId="16" fillId="0" borderId="0" xfId="0" applyFont="1" applyFill="1" applyBorder="1" applyAlignment="1"/>
    <xf numFmtId="43" fontId="17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wrapText="1"/>
    </xf>
    <xf numFmtId="0" fontId="21" fillId="0" borderId="3" xfId="1" applyFont="1" applyBorder="1" applyAlignment="1">
      <alignment vertical="center"/>
    </xf>
    <xf numFmtId="0" fontId="19" fillId="11" borderId="29" xfId="4" applyFill="1" applyBorder="1" applyAlignment="1"/>
    <xf numFmtId="0" fontId="19" fillId="11" borderId="30" xfId="4" applyFill="1" applyBorder="1" applyAlignment="1"/>
    <xf numFmtId="0" fontId="19" fillId="11" borderId="30" xfId="4" applyFill="1" applyBorder="1" applyAlignment="1">
      <alignment wrapText="1"/>
    </xf>
    <xf numFmtId="0" fontId="19" fillId="11" borderId="31" xfId="4" applyFill="1" applyBorder="1" applyAlignment="1"/>
    <xf numFmtId="0" fontId="19" fillId="11" borderId="0" xfId="4" applyFill="1"/>
    <xf numFmtId="0" fontId="19" fillId="11" borderId="19" xfId="4" applyFill="1" applyBorder="1" applyAlignment="1"/>
    <xf numFmtId="0" fontId="19" fillId="11" borderId="0" xfId="4" applyFill="1" applyBorder="1" applyAlignment="1"/>
    <xf numFmtId="0" fontId="19" fillId="11" borderId="0" xfId="4" applyFill="1" applyBorder="1" applyAlignment="1">
      <alignment wrapText="1"/>
    </xf>
    <xf numFmtId="0" fontId="19" fillId="11" borderId="6" xfId="4" applyFill="1" applyBorder="1" applyAlignment="1"/>
    <xf numFmtId="0" fontId="2" fillId="11" borderId="0" xfId="4" applyFont="1" applyFill="1"/>
    <xf numFmtId="0" fontId="2" fillId="11" borderId="19" xfId="4" applyFont="1" applyFill="1" applyBorder="1"/>
    <xf numFmtId="0" fontId="2" fillId="11" borderId="0" xfId="4" applyFont="1" applyFill="1" applyBorder="1"/>
    <xf numFmtId="0" fontId="2" fillId="11" borderId="0" xfId="4" applyFont="1" applyFill="1" applyBorder="1" applyAlignment="1">
      <alignment wrapText="1"/>
    </xf>
    <xf numFmtId="0" fontId="2" fillId="11" borderId="6" xfId="4" applyFont="1" applyFill="1" applyBorder="1"/>
    <xf numFmtId="0" fontId="22" fillId="0" borderId="1" xfId="4" applyFont="1" applyFill="1" applyBorder="1" applyAlignment="1">
      <alignment vertical="center"/>
    </xf>
    <xf numFmtId="0" fontId="39" fillId="11" borderId="61" xfId="4" applyFont="1" applyFill="1" applyBorder="1" applyAlignment="1">
      <alignment horizontal="center" vertical="center"/>
    </xf>
    <xf numFmtId="0" fontId="39" fillId="11" borderId="48" xfId="4" applyFont="1" applyFill="1" applyBorder="1" applyAlignment="1">
      <alignment horizontal="center" vertical="center"/>
    </xf>
    <xf numFmtId="0" fontId="39" fillId="11" borderId="48" xfId="4" applyFont="1" applyFill="1" applyBorder="1" applyAlignment="1">
      <alignment horizontal="center" vertical="center" wrapText="1"/>
    </xf>
    <xf numFmtId="0" fontId="39" fillId="11" borderId="44" xfId="4" applyFont="1" applyFill="1" applyBorder="1" applyAlignment="1">
      <alignment horizontal="center" vertical="center" wrapText="1"/>
    </xf>
    <xf numFmtId="0" fontId="39" fillId="11" borderId="52" xfId="4" applyFont="1" applyFill="1" applyBorder="1" applyAlignment="1">
      <alignment horizontal="center" vertical="center"/>
    </xf>
    <xf numFmtId="49" fontId="40" fillId="3" borderId="62" xfId="4" applyNumberFormat="1" applyFont="1" applyFill="1" applyBorder="1" applyAlignment="1">
      <alignment horizontal="center" vertical="top" wrapText="1"/>
    </xf>
    <xf numFmtId="10" fontId="40" fillId="3" borderId="63" xfId="4" applyNumberFormat="1" applyFont="1" applyFill="1" applyBorder="1" applyAlignment="1">
      <alignment horizontal="center" vertical="top" wrapText="1"/>
    </xf>
    <xf numFmtId="10" fontId="40" fillId="3" borderId="64" xfId="4" applyNumberFormat="1" applyFont="1" applyFill="1" applyBorder="1" applyAlignment="1">
      <alignment vertical="top" wrapText="1"/>
    </xf>
    <xf numFmtId="10" fontId="40" fillId="3" borderId="62" xfId="4" applyNumberFormat="1" applyFont="1" applyFill="1" applyBorder="1" applyAlignment="1">
      <alignment vertical="top" wrapText="1"/>
    </xf>
    <xf numFmtId="10" fontId="41" fillId="3" borderId="62" xfId="27" applyNumberFormat="1" applyFont="1" applyFill="1" applyBorder="1" applyAlignment="1">
      <alignment vertical="top" wrapText="1"/>
    </xf>
    <xf numFmtId="10" fontId="41" fillId="3" borderId="62" xfId="4" applyNumberFormat="1" applyFont="1" applyFill="1" applyBorder="1" applyAlignment="1">
      <alignment vertical="top" wrapText="1"/>
    </xf>
    <xf numFmtId="10" fontId="41" fillId="3" borderId="65" xfId="4" applyNumberFormat="1" applyFont="1" applyFill="1" applyBorder="1" applyAlignment="1">
      <alignment vertical="top" wrapText="1"/>
    </xf>
    <xf numFmtId="0" fontId="39" fillId="11" borderId="0" xfId="4" applyFont="1" applyFill="1"/>
    <xf numFmtId="49" fontId="40" fillId="3" borderId="66" xfId="4" applyNumberFormat="1" applyFont="1" applyFill="1" applyBorder="1" applyAlignment="1">
      <alignment horizontal="center" vertical="top" wrapText="1"/>
    </xf>
    <xf numFmtId="4" fontId="40" fillId="3" borderId="67" xfId="4" applyNumberFormat="1" applyFont="1" applyFill="1" applyBorder="1" applyAlignment="1">
      <alignment horizontal="center" vertical="top" wrapText="1"/>
    </xf>
    <xf numFmtId="4" fontId="40" fillId="3" borderId="68" xfId="4" applyNumberFormat="1" applyFont="1" applyFill="1" applyBorder="1" applyAlignment="1">
      <alignment vertical="top" wrapText="1"/>
    </xf>
    <xf numFmtId="4" fontId="40" fillId="3" borderId="66" xfId="4" applyNumberFormat="1" applyFont="1" applyFill="1" applyBorder="1" applyAlignment="1">
      <alignment vertical="top" wrapText="1"/>
    </xf>
    <xf numFmtId="4" fontId="40" fillId="3" borderId="69" xfId="4" applyNumberFormat="1" applyFont="1" applyFill="1" applyBorder="1" applyAlignment="1">
      <alignment vertical="top" wrapText="1"/>
    </xf>
    <xf numFmtId="49" fontId="42" fillId="11" borderId="66" xfId="4" applyNumberFormat="1" applyFont="1" applyFill="1" applyBorder="1" applyAlignment="1">
      <alignment horizontal="center" vertical="top" wrapText="1"/>
    </xf>
    <xf numFmtId="10" fontId="42" fillId="11" borderId="63" xfId="4" applyNumberFormat="1" applyFont="1" applyFill="1" applyBorder="1" applyAlignment="1">
      <alignment horizontal="center" vertical="top" wrapText="1"/>
    </xf>
    <xf numFmtId="10" fontId="40" fillId="11" borderId="64" xfId="4" applyNumberFormat="1" applyFont="1" applyFill="1" applyBorder="1" applyAlignment="1">
      <alignment horizontal="center" vertical="top" wrapText="1"/>
    </xf>
    <xf numFmtId="10" fontId="42" fillId="11" borderId="62" xfId="4" applyNumberFormat="1" applyFont="1" applyFill="1" applyBorder="1" applyAlignment="1">
      <alignment horizontal="center" vertical="top" wrapText="1"/>
    </xf>
    <xf numFmtId="10" fontId="27" fillId="11" borderId="62" xfId="27" applyNumberFormat="1" applyFont="1" applyFill="1" applyBorder="1" applyAlignment="1">
      <alignment horizontal="center" vertical="top" wrapText="1"/>
    </xf>
    <xf numFmtId="10" fontId="27" fillId="4" borderId="62" xfId="4" applyNumberFormat="1" applyFont="1" applyFill="1" applyBorder="1" applyAlignment="1">
      <alignment vertical="top" wrapText="1"/>
    </xf>
    <xf numFmtId="10" fontId="27" fillId="4" borderId="65" xfId="4" applyNumberFormat="1" applyFont="1" applyFill="1" applyBorder="1" applyAlignment="1">
      <alignment vertical="top" wrapText="1"/>
    </xf>
    <xf numFmtId="4" fontId="42" fillId="11" borderId="67" xfId="4" applyNumberFormat="1" applyFont="1" applyFill="1" applyBorder="1" applyAlignment="1">
      <alignment horizontal="center" vertical="top" wrapText="1"/>
    </xf>
    <xf numFmtId="4" fontId="42" fillId="11" borderId="68" xfId="4" applyNumberFormat="1" applyFont="1" applyFill="1" applyBorder="1" applyAlignment="1">
      <alignment horizontal="center" vertical="top" wrapText="1"/>
    </xf>
    <xf numFmtId="4" fontId="42" fillId="11" borderId="66" xfId="4" applyNumberFormat="1" applyFont="1" applyFill="1" applyBorder="1" applyAlignment="1">
      <alignment horizontal="center" vertical="top" wrapText="1"/>
    </xf>
    <xf numFmtId="4" fontId="42" fillId="4" borderId="66" xfId="4" applyNumberFormat="1" applyFont="1" applyFill="1" applyBorder="1" applyAlignment="1">
      <alignment vertical="top" wrapText="1"/>
    </xf>
    <xf numFmtId="4" fontId="42" fillId="4" borderId="69" xfId="4" applyNumberFormat="1" applyFont="1" applyFill="1" applyBorder="1" applyAlignment="1">
      <alignment vertical="top" wrapText="1"/>
    </xf>
    <xf numFmtId="10" fontId="40" fillId="11" borderId="62" xfId="4" applyNumberFormat="1" applyFont="1" applyFill="1" applyBorder="1" applyAlignment="1">
      <alignment horizontal="center" vertical="top" wrapText="1"/>
    </xf>
    <xf numFmtId="10" fontId="41" fillId="11" borderId="62" xfId="27" applyNumberFormat="1" applyFont="1" applyFill="1" applyBorder="1" applyAlignment="1">
      <alignment horizontal="center" vertical="top" wrapText="1"/>
    </xf>
    <xf numFmtId="10" fontId="40" fillId="11" borderId="68" xfId="4" applyNumberFormat="1" applyFont="1" applyFill="1" applyBorder="1" applyAlignment="1">
      <alignment horizontal="center" vertical="top" wrapText="1"/>
    </xf>
    <xf numFmtId="10" fontId="40" fillId="11" borderId="72" xfId="4" applyNumberFormat="1" applyFont="1" applyFill="1" applyBorder="1" applyAlignment="1">
      <alignment horizontal="center" vertical="top" wrapText="1"/>
    </xf>
    <xf numFmtId="4" fontId="42" fillId="11" borderId="73" xfId="4" applyNumberFormat="1" applyFont="1" applyFill="1" applyBorder="1" applyAlignment="1">
      <alignment horizontal="center" vertical="top" wrapText="1"/>
    </xf>
    <xf numFmtId="49" fontId="40" fillId="11" borderId="76" xfId="4" applyNumberFormat="1" applyFont="1" applyFill="1" applyBorder="1" applyAlignment="1">
      <alignment horizontal="center" vertical="top" wrapText="1"/>
    </xf>
    <xf numFmtId="10" fontId="40" fillId="11" borderId="77" xfId="4" applyNumberFormat="1" applyFont="1" applyFill="1" applyBorder="1" applyAlignment="1">
      <alignment horizontal="center" vertical="top" wrapText="1"/>
    </xf>
    <xf numFmtId="10" fontId="40" fillId="11" borderId="14" xfId="4" applyNumberFormat="1" applyFont="1" applyFill="1" applyBorder="1" applyAlignment="1">
      <alignment horizontal="center" vertical="top" wrapText="1"/>
    </xf>
    <xf numFmtId="10" fontId="40" fillId="11" borderId="15" xfId="4" applyNumberFormat="1" applyFont="1" applyFill="1" applyBorder="1" applyAlignment="1">
      <alignment horizontal="center" vertical="top" wrapText="1"/>
    </xf>
    <xf numFmtId="10" fontId="40" fillId="4" borderId="76" xfId="4" applyNumberFormat="1" applyFont="1" applyFill="1" applyBorder="1" applyAlignment="1">
      <alignment vertical="top" wrapText="1"/>
    </xf>
    <xf numFmtId="10" fontId="40" fillId="4" borderId="78" xfId="4" applyNumberFormat="1" applyFont="1" applyFill="1" applyBorder="1" applyAlignment="1">
      <alignment vertical="top" wrapText="1"/>
    </xf>
    <xf numFmtId="49" fontId="40" fillId="11" borderId="79" xfId="4" applyNumberFormat="1" applyFont="1" applyFill="1" applyBorder="1" applyAlignment="1">
      <alignment horizontal="center" vertical="top" wrapText="1"/>
    </xf>
    <xf numFmtId="169" fontId="40" fillId="11" borderId="80" xfId="4" applyNumberFormat="1" applyFont="1" applyFill="1" applyBorder="1" applyAlignment="1">
      <alignment vertical="top" wrapText="1"/>
    </xf>
    <xf numFmtId="169" fontId="40" fillId="11" borderId="81" xfId="4" applyNumberFormat="1" applyFont="1" applyFill="1" applyBorder="1" applyAlignment="1">
      <alignment horizontal="center" vertical="top" wrapText="1"/>
    </xf>
    <xf numFmtId="169" fontId="40" fillId="11" borderId="49" xfId="4" applyNumberFormat="1" applyFont="1" applyFill="1" applyBorder="1" applyAlignment="1">
      <alignment horizontal="center" vertical="top" wrapText="1"/>
    </xf>
    <xf numFmtId="169" fontId="40" fillId="4" borderId="80" xfId="4" applyNumberFormat="1" applyFont="1" applyFill="1" applyBorder="1" applyAlignment="1">
      <alignment vertical="top" wrapText="1"/>
    </xf>
    <xf numFmtId="169" fontId="40" fillId="4" borderId="82" xfId="4" applyNumberFormat="1" applyFont="1" applyFill="1" applyBorder="1" applyAlignment="1">
      <alignment vertical="top" wrapText="1"/>
    </xf>
    <xf numFmtId="0" fontId="19" fillId="11" borderId="19" xfId="4" applyFill="1" applyBorder="1" applyAlignment="1">
      <alignment vertical="center"/>
    </xf>
    <xf numFmtId="0" fontId="19" fillId="11" borderId="0" xfId="4" applyFill="1" applyBorder="1" applyAlignment="1">
      <alignment vertical="center"/>
    </xf>
    <xf numFmtId="0" fontId="19" fillId="11" borderId="0" xfId="4" applyFill="1" applyBorder="1" applyAlignment="1">
      <alignment vertical="center" wrapText="1"/>
    </xf>
    <xf numFmtId="0" fontId="19" fillId="11" borderId="6" xfId="4" applyFill="1" applyBorder="1" applyAlignment="1">
      <alignment vertical="center"/>
    </xf>
    <xf numFmtId="0" fontId="39" fillId="11" borderId="45" xfId="4" applyFont="1" applyFill="1" applyBorder="1" applyAlignment="1">
      <alignment wrapText="1"/>
    </xf>
    <xf numFmtId="0" fontId="39" fillId="11" borderId="25" xfId="4" applyFont="1" applyFill="1" applyBorder="1" applyAlignment="1">
      <alignment wrapText="1"/>
    </xf>
    <xf numFmtId="0" fontId="39" fillId="11" borderId="46" xfId="4" applyFont="1" applyFill="1" applyBorder="1" applyAlignment="1">
      <alignment wrapText="1"/>
    </xf>
    <xf numFmtId="0" fontId="19" fillId="11" borderId="24" xfId="4" applyFill="1" applyBorder="1"/>
    <xf numFmtId="0" fontId="19" fillId="11" borderId="25" xfId="4" applyFill="1" applyBorder="1"/>
    <xf numFmtId="0" fontId="19" fillId="11" borderId="26" xfId="4" applyFill="1" applyBorder="1"/>
    <xf numFmtId="0" fontId="39" fillId="11" borderId="19" xfId="4" applyFont="1" applyFill="1" applyBorder="1" applyAlignment="1">
      <alignment wrapText="1"/>
    </xf>
    <xf numFmtId="0" fontId="19" fillId="0" borderId="3" xfId="4" applyBorder="1" applyAlignment="1">
      <alignment vertical="center"/>
    </xf>
    <xf numFmtId="0" fontId="39" fillId="11" borderId="0" xfId="4" applyFont="1" applyFill="1" applyBorder="1" applyAlignment="1">
      <alignment wrapText="1"/>
    </xf>
    <xf numFmtId="0" fontId="39" fillId="11" borderId="3" xfId="4" applyFont="1" applyFill="1" applyBorder="1" applyAlignment="1">
      <alignment wrapText="1"/>
    </xf>
    <xf numFmtId="0" fontId="19" fillId="0" borderId="47" xfId="4" applyBorder="1" applyAlignment="1">
      <alignment vertical="center"/>
    </xf>
    <xf numFmtId="0" fontId="39" fillId="11" borderId="38" xfId="4" applyFont="1" applyFill="1" applyBorder="1"/>
    <xf numFmtId="0" fontId="19" fillId="11" borderId="0" xfId="4" applyFill="1" applyBorder="1"/>
    <xf numFmtId="0" fontId="27" fillId="11" borderId="6" xfId="4" applyFont="1" applyFill="1" applyBorder="1"/>
    <xf numFmtId="0" fontId="39" fillId="11" borderId="19" xfId="4" applyFont="1" applyFill="1" applyBorder="1"/>
    <xf numFmtId="0" fontId="23" fillId="0" borderId="47" xfId="4" applyFont="1" applyBorder="1" applyAlignment="1">
      <alignment vertical="center"/>
    </xf>
    <xf numFmtId="0" fontId="19" fillId="11" borderId="38" xfId="4" applyFill="1" applyBorder="1"/>
    <xf numFmtId="0" fontId="19" fillId="11" borderId="6" xfId="4" applyFill="1" applyBorder="1"/>
    <xf numFmtId="0" fontId="19" fillId="11" borderId="47" xfId="4" applyFill="1" applyBorder="1"/>
    <xf numFmtId="0" fontId="41" fillId="11" borderId="19" xfId="4" applyFont="1" applyFill="1" applyBorder="1"/>
    <xf numFmtId="0" fontId="41" fillId="11" borderId="0" xfId="4" applyFont="1" applyFill="1" applyBorder="1" applyAlignment="1">
      <alignment wrapText="1"/>
    </xf>
    <xf numFmtId="0" fontId="39" fillId="11" borderId="0" xfId="4" applyFont="1" applyFill="1" applyBorder="1" applyAlignment="1">
      <alignment horizontal="right"/>
    </xf>
    <xf numFmtId="0" fontId="27" fillId="11" borderId="19" xfId="4" applyFont="1" applyFill="1" applyBorder="1"/>
    <xf numFmtId="0" fontId="27" fillId="11" borderId="0" xfId="4" applyFont="1" applyFill="1" applyBorder="1" applyAlignment="1">
      <alignment wrapText="1"/>
    </xf>
    <xf numFmtId="0" fontId="19" fillId="11" borderId="20" xfId="4" applyFill="1" applyBorder="1"/>
    <xf numFmtId="0" fontId="19" fillId="11" borderId="21" xfId="4" applyFill="1" applyBorder="1" applyAlignment="1">
      <alignment wrapText="1"/>
    </xf>
    <xf numFmtId="0" fontId="19" fillId="11" borderId="21" xfId="4" applyFill="1" applyBorder="1"/>
    <xf numFmtId="0" fontId="19" fillId="11" borderId="50" xfId="4" applyFill="1" applyBorder="1"/>
    <xf numFmtId="0" fontId="19" fillId="11" borderId="22" xfId="4" applyFill="1" applyBorder="1"/>
    <xf numFmtId="0" fontId="2" fillId="11" borderId="0" xfId="4" quotePrefix="1" applyFont="1" applyFill="1"/>
    <xf numFmtId="0" fontId="19" fillId="11" borderId="0" xfId="4" applyFill="1" applyAlignment="1">
      <alignment wrapText="1"/>
    </xf>
    <xf numFmtId="4" fontId="19" fillId="11" borderId="0" xfId="4" applyNumberFormat="1" applyFill="1" applyAlignment="1">
      <alignment wrapText="1"/>
    </xf>
    <xf numFmtId="43" fontId="10" fillId="2" borderId="0" xfId="0" applyNumberFormat="1" applyFont="1" applyFill="1" applyBorder="1"/>
    <xf numFmtId="0" fontId="20" fillId="0" borderId="0" xfId="1" applyNumberFormat="1" applyFont="1" applyBorder="1" applyAlignment="1">
      <alignment horizontal="center" vertical="center" wrapText="1"/>
    </xf>
    <xf numFmtId="0" fontId="28" fillId="0" borderId="0" xfId="1" applyNumberFormat="1" applyFont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distributed"/>
      <protection locked="0"/>
    </xf>
    <xf numFmtId="0" fontId="12" fillId="2" borderId="1" xfId="0" applyFont="1" applyFill="1" applyBorder="1" applyAlignment="1" applyProtection="1">
      <alignment horizontal="center" vertical="distributed"/>
      <protection locked="0"/>
    </xf>
    <xf numFmtId="10" fontId="3" fillId="2" borderId="2" xfId="0" applyNumberFormat="1" applyFont="1" applyFill="1" applyBorder="1" applyAlignment="1" applyProtection="1">
      <alignment horizontal="center" vertical="distributed"/>
      <protection locked="0"/>
    </xf>
    <xf numFmtId="10" fontId="12" fillId="2" borderId="2" xfId="0" applyNumberFormat="1" applyFont="1" applyFill="1" applyBorder="1" applyAlignment="1" applyProtection="1">
      <alignment horizontal="center" vertical="distributed"/>
      <protection locked="0"/>
    </xf>
    <xf numFmtId="0" fontId="12" fillId="2" borderId="3" xfId="0" applyFont="1" applyFill="1" applyBorder="1" applyAlignment="1" applyProtection="1">
      <alignment horizontal="center" vertical="distributed"/>
      <protection locked="0"/>
    </xf>
    <xf numFmtId="0" fontId="12" fillId="2" borderId="4" xfId="0" applyFont="1" applyFill="1" applyBorder="1" applyAlignment="1" applyProtection="1">
      <alignment horizontal="justify" vertical="distributed"/>
      <protection locked="0"/>
    </xf>
    <xf numFmtId="0" fontId="12" fillId="2" borderId="18" xfId="0" applyFont="1" applyFill="1" applyBorder="1" applyAlignment="1" applyProtection="1">
      <alignment horizontal="left" vertical="distributed" wrapText="1"/>
      <protection locked="0"/>
    </xf>
    <xf numFmtId="0" fontId="12" fillId="2" borderId="5" xfId="0" applyFont="1" applyFill="1" applyBorder="1" applyAlignment="1" applyProtection="1">
      <alignment horizontal="left" vertical="distributed"/>
      <protection locked="0"/>
    </xf>
    <xf numFmtId="10" fontId="12" fillId="2" borderId="6" xfId="2" applyNumberFormat="1" applyFont="1" applyFill="1" applyBorder="1" applyAlignment="1" applyProtection="1">
      <alignment horizontal="justify" vertical="distributed"/>
      <protection locked="0"/>
    </xf>
    <xf numFmtId="164" fontId="13" fillId="2" borderId="12" xfId="3" applyFont="1" applyFill="1" applyBorder="1" applyAlignment="1" applyProtection="1">
      <alignment vertical="center"/>
      <protection locked="0"/>
    </xf>
    <xf numFmtId="4" fontId="0" fillId="0" borderId="0" xfId="0" applyNumberFormat="1" applyFont="1" applyProtection="1">
      <protection locked="0"/>
    </xf>
    <xf numFmtId="0" fontId="13" fillId="0" borderId="12" xfId="0" applyFont="1" applyBorder="1" applyProtection="1">
      <protection locked="0"/>
    </xf>
    <xf numFmtId="164" fontId="13" fillId="2" borderId="12" xfId="3" applyFont="1" applyFill="1" applyBorder="1" applyAlignment="1" applyProtection="1">
      <alignment horizontal="left" vertical="center"/>
      <protection locked="0"/>
    </xf>
    <xf numFmtId="0" fontId="0" fillId="0" borderId="12" xfId="0" applyFont="1" applyBorder="1" applyProtection="1">
      <protection locked="0"/>
    </xf>
    <xf numFmtId="164" fontId="13" fillId="2" borderId="15" xfId="3" applyFont="1" applyFill="1" applyBorder="1" applyAlignment="1" applyProtection="1">
      <alignment horizontal="left" vertical="center"/>
      <protection locked="0"/>
    </xf>
    <xf numFmtId="4" fontId="0" fillId="0" borderId="12" xfId="0" applyNumberFormat="1" applyFont="1" applyBorder="1" applyProtection="1">
      <protection locked="0"/>
    </xf>
    <xf numFmtId="0" fontId="0" fillId="0" borderId="15" xfId="0" applyFont="1" applyBorder="1" applyProtection="1">
      <protection locked="0"/>
    </xf>
    <xf numFmtId="0" fontId="6" fillId="0" borderId="19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49" fontId="6" fillId="0" borderId="0" xfId="0" applyNumberFormat="1" applyFont="1" applyFill="1" applyBorder="1" applyProtection="1">
      <protection locked="0"/>
    </xf>
    <xf numFmtId="49" fontId="6" fillId="0" borderId="0" xfId="0" applyNumberFormat="1" applyFont="1" applyFill="1" applyBorder="1" applyAlignment="1" applyProtection="1">
      <protection locked="0"/>
    </xf>
    <xf numFmtId="0" fontId="6" fillId="0" borderId="6" xfId="0" applyFont="1" applyFill="1" applyBorder="1" applyProtection="1">
      <protection locked="0"/>
    </xf>
    <xf numFmtId="49" fontId="6" fillId="0" borderId="19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21" fillId="0" borderId="38" xfId="1" applyFont="1" applyBorder="1" applyAlignment="1" applyProtection="1">
      <alignment horizontal="center" vertical="center" wrapText="1"/>
      <protection locked="0"/>
    </xf>
    <xf numFmtId="0" fontId="21" fillId="0" borderId="0" xfId="1" applyFont="1" applyBorder="1" applyAlignment="1" applyProtection="1">
      <alignment horizontal="left" vertical="center"/>
      <protection locked="0"/>
    </xf>
    <xf numFmtId="0" fontId="18" fillId="0" borderId="0" xfId="1" applyFont="1" applyBorder="1" applyAlignment="1" applyProtection="1">
      <alignment horizontal="left" vertical="center"/>
      <protection locked="0"/>
    </xf>
    <xf numFmtId="0" fontId="26" fillId="0" borderId="27" xfId="1" applyFont="1" applyBorder="1" applyAlignment="1" applyProtection="1">
      <alignment horizontal="center" vertical="center" wrapText="1"/>
      <protection locked="0"/>
    </xf>
    <xf numFmtId="0" fontId="26" fillId="0" borderId="3" xfId="1" applyFont="1" applyBorder="1" applyAlignment="1" applyProtection="1">
      <alignment horizontal="left" vertical="center"/>
      <protection locked="0"/>
    </xf>
    <xf numFmtId="0" fontId="18" fillId="0" borderId="3" xfId="1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protection locked="0"/>
    </xf>
    <xf numFmtId="0" fontId="12" fillId="3" borderId="7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/>
    </xf>
    <xf numFmtId="9" fontId="12" fillId="3" borderId="9" xfId="0" applyNumberFormat="1" applyFont="1" applyFill="1" applyBorder="1" applyAlignment="1" applyProtection="1">
      <alignment horizontal="center" vertical="center"/>
    </xf>
    <xf numFmtId="4" fontId="12" fillId="4" borderId="10" xfId="0" applyNumberFormat="1" applyFont="1" applyFill="1" applyBorder="1" applyAlignment="1" applyProtection="1">
      <alignment horizontal="right" vertical="center"/>
    </xf>
    <xf numFmtId="0" fontId="12" fillId="4" borderId="11" xfId="0" applyFont="1" applyFill="1" applyBorder="1" applyAlignment="1" applyProtection="1">
      <alignment vertical="center" wrapText="1"/>
    </xf>
    <xf numFmtId="0" fontId="12" fillId="4" borderId="12" xfId="0" applyFont="1" applyFill="1" applyBorder="1" applyAlignment="1" applyProtection="1">
      <alignment vertical="center" wrapText="1"/>
    </xf>
    <xf numFmtId="0" fontId="13" fillId="2" borderId="11" xfId="0" applyFont="1" applyFill="1" applyBorder="1" applyAlignment="1" applyProtection="1">
      <alignment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vertical="center" wrapText="1"/>
    </xf>
    <xf numFmtId="164" fontId="13" fillId="2" borderId="12" xfId="3" applyFont="1" applyFill="1" applyBorder="1" applyAlignment="1" applyProtection="1">
      <alignment vertical="center"/>
    </xf>
    <xf numFmtId="165" fontId="13" fillId="2" borderId="12" xfId="3" quotePrefix="1" applyNumberFormat="1" applyFont="1" applyFill="1" applyBorder="1" applyAlignment="1" applyProtection="1">
      <alignment vertical="center"/>
    </xf>
    <xf numFmtId="164" fontId="13" fillId="2" borderId="13" xfId="3" applyFont="1" applyFill="1" applyBorder="1" applyAlignment="1" applyProtection="1">
      <alignment vertical="center"/>
    </xf>
    <xf numFmtId="10" fontId="13" fillId="2" borderId="12" xfId="2" applyNumberFormat="1" applyFont="1" applyFill="1" applyBorder="1" applyAlignment="1" applyProtection="1">
      <alignment vertical="center"/>
    </xf>
    <xf numFmtId="2" fontId="13" fillId="0" borderId="12" xfId="3" applyNumberFormat="1" applyFont="1" applyFill="1" applyBorder="1" applyAlignment="1" applyProtection="1">
      <alignment vertical="center"/>
    </xf>
    <xf numFmtId="164" fontId="13" fillId="0" borderId="13" xfId="3" applyFont="1" applyFill="1" applyBorder="1" applyAlignment="1" applyProtection="1">
      <alignment vertical="center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left" vertical="center" wrapText="1"/>
    </xf>
    <xf numFmtId="164" fontId="13" fillId="2" borderId="15" xfId="3" applyFont="1" applyFill="1" applyBorder="1" applyAlignment="1" applyProtection="1">
      <alignment vertical="center"/>
    </xf>
    <xf numFmtId="164" fontId="12" fillId="3" borderId="9" xfId="3" applyFont="1" applyFill="1" applyBorder="1" applyAlignment="1" applyProtection="1">
      <alignment vertical="center"/>
    </xf>
    <xf numFmtId="0" fontId="12" fillId="4" borderId="16" xfId="0" applyFont="1" applyFill="1" applyBorder="1" applyAlignment="1" applyProtection="1">
      <alignment vertical="center" wrapText="1"/>
    </xf>
    <xf numFmtId="0" fontId="12" fillId="4" borderId="17" xfId="0" applyFont="1" applyFill="1" applyBorder="1" applyAlignment="1" applyProtection="1">
      <alignment vertical="center" wrapText="1"/>
    </xf>
    <xf numFmtId="0" fontId="13" fillId="0" borderId="11" xfId="0" applyFont="1" applyFill="1" applyBorder="1" applyAlignment="1" applyProtection="1">
      <alignment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164" fontId="13" fillId="2" borderId="12" xfId="3" applyFont="1" applyFill="1" applyBorder="1" applyAlignment="1" applyProtection="1">
      <alignment horizontal="center" vertical="center"/>
    </xf>
    <xf numFmtId="164" fontId="13" fillId="0" borderId="12" xfId="3" applyFont="1" applyFill="1" applyBorder="1" applyAlignment="1" applyProtection="1">
      <alignment vertical="center"/>
    </xf>
    <xf numFmtId="164" fontId="12" fillId="3" borderId="31" xfId="3" applyFont="1" applyFill="1" applyBorder="1" applyAlignment="1" applyProtection="1">
      <alignment vertical="center"/>
    </xf>
    <xf numFmtId="10" fontId="13" fillId="2" borderId="12" xfId="2" applyNumberFormat="1" applyFont="1" applyFill="1" applyBorder="1" applyAlignment="1" applyProtection="1">
      <alignment horizontal="right" vertical="center"/>
    </xf>
    <xf numFmtId="0" fontId="13" fillId="2" borderId="15" xfId="0" applyFont="1" applyFill="1" applyBorder="1" applyAlignment="1" applyProtection="1">
      <alignment vertical="center" wrapText="1"/>
    </xf>
    <xf numFmtId="164" fontId="13" fillId="2" borderId="15" xfId="3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vertical="center" wrapText="1"/>
    </xf>
    <xf numFmtId="0" fontId="13" fillId="0" borderId="14" xfId="0" applyFont="1" applyFill="1" applyBorder="1" applyAlignment="1" applyProtection="1">
      <alignment vertical="center" wrapText="1"/>
    </xf>
    <xf numFmtId="0" fontId="13" fillId="2" borderId="15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</xf>
    <xf numFmtId="164" fontId="13" fillId="0" borderId="15" xfId="3" applyFont="1" applyFill="1" applyBorder="1" applyAlignment="1" applyProtection="1">
      <alignment vertical="center"/>
    </xf>
    <xf numFmtId="2" fontId="6" fillId="0" borderId="0" xfId="0" applyNumberFormat="1" applyFont="1" applyFill="1" applyBorder="1" applyProtection="1"/>
    <xf numFmtId="0" fontId="0" fillId="0" borderId="12" xfId="0" applyFont="1" applyBorder="1" applyAlignment="1" applyProtection="1">
      <alignment horizontal="center"/>
    </xf>
    <xf numFmtId="0" fontId="13" fillId="0" borderId="19" xfId="0" applyFont="1" applyFill="1" applyBorder="1" applyAlignment="1" applyProtection="1">
      <alignment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vertical="center" wrapText="1"/>
    </xf>
    <xf numFmtId="164" fontId="13" fillId="2" borderId="0" xfId="3" applyFont="1" applyFill="1" applyBorder="1" applyAlignment="1" applyProtection="1">
      <alignment horizontal="center" vertical="center"/>
    </xf>
    <xf numFmtId="164" fontId="13" fillId="2" borderId="0" xfId="3" applyFont="1" applyFill="1" applyBorder="1" applyAlignment="1" applyProtection="1">
      <alignment horizontal="left" vertical="center"/>
    </xf>
    <xf numFmtId="10" fontId="13" fillId="2" borderId="0" xfId="2" applyNumberFormat="1" applyFont="1" applyFill="1" applyBorder="1" applyAlignment="1" applyProtection="1">
      <alignment vertical="center"/>
    </xf>
    <xf numFmtId="164" fontId="13" fillId="2" borderId="47" xfId="3" applyFont="1" applyFill="1" applyBorder="1" applyAlignment="1" applyProtection="1">
      <alignment vertical="center"/>
    </xf>
    <xf numFmtId="164" fontId="13" fillId="2" borderId="83" xfId="3" applyFont="1" applyFill="1" applyBorder="1" applyAlignment="1" applyProtection="1">
      <alignment vertical="center"/>
    </xf>
    <xf numFmtId="43" fontId="12" fillId="3" borderId="13" xfId="0" applyNumberFormat="1" applyFont="1" applyFill="1" applyBorder="1" applyAlignment="1" applyProtection="1">
      <alignment vertical="center" wrapText="1"/>
    </xf>
    <xf numFmtId="0" fontId="12" fillId="4" borderId="39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38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</xf>
    <xf numFmtId="0" fontId="12" fillId="4" borderId="2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2" fillId="4" borderId="24" xfId="0" applyFont="1" applyFill="1" applyBorder="1" applyAlignment="1" applyProtection="1">
      <alignment horizontal="center" vertical="center"/>
    </xf>
    <xf numFmtId="0" fontId="12" fillId="4" borderId="25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</xf>
    <xf numFmtId="0" fontId="12" fillId="0" borderId="29" xfId="0" applyFont="1" applyFill="1" applyBorder="1" applyAlignment="1" applyProtection="1">
      <alignment horizontal="center" vertical="distributed" wrapText="1"/>
      <protection locked="0"/>
    </xf>
    <xf numFmtId="0" fontId="12" fillId="0" borderId="30" xfId="0" applyFont="1" applyFill="1" applyBorder="1" applyAlignment="1" applyProtection="1">
      <alignment horizontal="center" vertical="distributed" wrapText="1"/>
      <protection locked="0"/>
    </xf>
    <xf numFmtId="0" fontId="12" fillId="0" borderId="31" xfId="0" applyFont="1" applyFill="1" applyBorder="1" applyAlignment="1" applyProtection="1">
      <alignment horizontal="center" vertical="distributed" wrapText="1"/>
      <protection locked="0"/>
    </xf>
    <xf numFmtId="0" fontId="12" fillId="4" borderId="32" xfId="0" applyFont="1" applyFill="1" applyBorder="1" applyAlignment="1" applyProtection="1">
      <alignment horizontal="center" vertical="center" wrapText="1"/>
    </xf>
    <xf numFmtId="0" fontId="12" fillId="4" borderId="33" xfId="0" applyFont="1" applyFill="1" applyBorder="1" applyAlignment="1" applyProtection="1">
      <alignment horizontal="center" vertical="center" wrapText="1"/>
    </xf>
    <xf numFmtId="0" fontId="12" fillId="4" borderId="34" xfId="0" applyFont="1" applyFill="1" applyBorder="1" applyAlignment="1" applyProtection="1">
      <alignment horizontal="center" vertical="center" wrapText="1"/>
    </xf>
    <xf numFmtId="0" fontId="12" fillId="4" borderId="35" xfId="0" applyFont="1" applyFill="1" applyBorder="1" applyAlignment="1" applyProtection="1">
      <alignment horizontal="center" vertical="center"/>
    </xf>
    <xf numFmtId="0" fontId="12" fillId="4" borderId="36" xfId="0" applyFont="1" applyFill="1" applyBorder="1" applyAlignment="1" applyProtection="1">
      <alignment horizontal="center" vertical="center"/>
    </xf>
    <xf numFmtId="0" fontId="12" fillId="4" borderId="37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3" borderId="4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42" xfId="0" applyFont="1" applyFill="1" applyBorder="1" applyAlignment="1" applyProtection="1">
      <alignment horizontal="center" vertical="center" wrapText="1"/>
    </xf>
    <xf numFmtId="0" fontId="12" fillId="3" borderId="29" xfId="0" applyFont="1" applyFill="1" applyBorder="1" applyAlignment="1" applyProtection="1">
      <alignment horizontal="center" vertical="center" wrapText="1"/>
    </xf>
    <xf numFmtId="0" fontId="12" fillId="3" borderId="30" xfId="0" applyFont="1" applyFill="1" applyBorder="1" applyAlignment="1" applyProtection="1">
      <alignment horizontal="center" vertical="center" wrapText="1"/>
    </xf>
    <xf numFmtId="0" fontId="12" fillId="3" borderId="43" xfId="0" applyFont="1" applyFill="1" applyBorder="1" applyAlignment="1" applyProtection="1">
      <alignment horizontal="center" vertical="center" wrapText="1"/>
    </xf>
    <xf numFmtId="0" fontId="12" fillId="3" borderId="31" xfId="0" applyFont="1" applyFill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14" fillId="4" borderId="29" xfId="0" applyFont="1" applyFill="1" applyBorder="1" applyAlignment="1" applyProtection="1">
      <alignment horizontal="center" vertical="distributed"/>
      <protection locked="0"/>
    </xf>
    <xf numFmtId="0" fontId="14" fillId="4" borderId="30" xfId="0" applyFont="1" applyFill="1" applyBorder="1" applyAlignment="1" applyProtection="1">
      <alignment horizontal="center" vertical="distributed"/>
      <protection locked="0"/>
    </xf>
    <xf numFmtId="0" fontId="14" fillId="4" borderId="31" xfId="0" applyFont="1" applyFill="1" applyBorder="1" applyAlignment="1" applyProtection="1">
      <alignment horizontal="center" vertical="distributed"/>
      <protection locked="0"/>
    </xf>
    <xf numFmtId="0" fontId="12" fillId="2" borderId="40" xfId="0" applyFont="1" applyFill="1" applyBorder="1" applyAlignment="1" applyProtection="1">
      <alignment horizontal="left" vertical="distributed" wrapText="1"/>
      <protection locked="0"/>
    </xf>
    <xf numFmtId="0" fontId="12" fillId="2" borderId="18" xfId="0" applyFont="1" applyFill="1" applyBorder="1" applyAlignment="1" applyProtection="1">
      <alignment horizontal="left" vertical="distributed" wrapText="1"/>
      <protection locked="0"/>
    </xf>
    <xf numFmtId="0" fontId="14" fillId="0" borderId="29" xfId="0" applyFont="1" applyFill="1" applyBorder="1" applyAlignment="1" applyProtection="1">
      <alignment horizontal="center" vertical="distributed"/>
      <protection locked="0"/>
    </xf>
    <xf numFmtId="0" fontId="14" fillId="0" borderId="30" xfId="0" applyFont="1" applyFill="1" applyBorder="1" applyAlignment="1" applyProtection="1">
      <alignment horizontal="center" vertical="distributed"/>
      <protection locked="0"/>
    </xf>
    <xf numFmtId="0" fontId="14" fillId="0" borderId="31" xfId="0" applyFont="1" applyFill="1" applyBorder="1" applyAlignment="1" applyProtection="1">
      <alignment horizontal="center" vertical="distributed"/>
      <protection locked="0"/>
    </xf>
    <xf numFmtId="0" fontId="12" fillId="2" borderId="38" xfId="0" applyFont="1" applyFill="1" applyBorder="1" applyAlignment="1" applyProtection="1">
      <alignment horizontal="left" vertical="distributed"/>
      <protection locked="0"/>
    </xf>
    <xf numFmtId="0" fontId="12" fillId="2" borderId="6" xfId="0" applyFont="1" applyFill="1" applyBorder="1" applyAlignment="1" applyProtection="1">
      <alignment horizontal="left" vertical="distributed"/>
      <protection locked="0"/>
    </xf>
    <xf numFmtId="0" fontId="12" fillId="2" borderId="19" xfId="0" applyFont="1" applyFill="1" applyBorder="1" applyAlignment="1" applyProtection="1">
      <alignment horizontal="left" vertical="distributed"/>
      <protection locked="0"/>
    </xf>
    <xf numFmtId="0" fontId="12" fillId="2" borderId="0" xfId="0" applyFont="1" applyFill="1" applyBorder="1" applyAlignment="1" applyProtection="1">
      <alignment horizontal="left" vertical="distributed"/>
      <protection locked="0"/>
    </xf>
    <xf numFmtId="0" fontId="12" fillId="2" borderId="41" xfId="0" applyFont="1" applyFill="1" applyBorder="1" applyAlignment="1" applyProtection="1">
      <alignment horizontal="left" vertical="distributed"/>
      <protection locked="0"/>
    </xf>
    <xf numFmtId="0" fontId="12" fillId="2" borderId="2" xfId="0" applyFont="1" applyFill="1" applyBorder="1" applyAlignment="1" applyProtection="1">
      <alignment horizontal="left" vertical="distributed"/>
      <protection locked="0"/>
    </xf>
    <xf numFmtId="0" fontId="12" fillId="2" borderId="36" xfId="0" applyFont="1" applyFill="1" applyBorder="1" applyAlignment="1" applyProtection="1">
      <alignment horizontal="left" vertical="distributed"/>
      <protection locked="0"/>
    </xf>
    <xf numFmtId="0" fontId="12" fillId="2" borderId="1" xfId="0" applyFont="1" applyFill="1" applyBorder="1" applyAlignment="1" applyProtection="1">
      <alignment horizontal="left" vertical="distributed"/>
      <protection locked="0"/>
    </xf>
    <xf numFmtId="0" fontId="12" fillId="2" borderId="4" xfId="0" applyFont="1" applyFill="1" applyBorder="1" applyAlignment="1" applyProtection="1">
      <alignment horizontal="left" vertical="distributed"/>
      <protection locked="0"/>
    </xf>
    <xf numFmtId="0" fontId="12" fillId="2" borderId="41" xfId="0" applyFont="1" applyFill="1" applyBorder="1" applyAlignment="1" applyProtection="1">
      <alignment horizontal="justify" vertical="distributed" wrapText="1"/>
      <protection locked="0"/>
    </xf>
    <xf numFmtId="0" fontId="12" fillId="2" borderId="2" xfId="0" applyFont="1" applyFill="1" applyBorder="1" applyAlignment="1" applyProtection="1">
      <alignment horizontal="justify" vertical="distributed" wrapText="1"/>
      <protection locked="0"/>
    </xf>
    <xf numFmtId="0" fontId="12" fillId="2" borderId="42" xfId="0" applyFont="1" applyFill="1" applyBorder="1" applyAlignment="1" applyProtection="1">
      <alignment horizontal="justify" vertical="distributed" wrapText="1"/>
      <protection locked="0"/>
    </xf>
    <xf numFmtId="0" fontId="18" fillId="0" borderId="3" xfId="1" applyFont="1" applyBorder="1" applyAlignment="1" applyProtection="1">
      <alignment horizontal="center" vertical="center" wrapText="1"/>
      <protection locked="0"/>
    </xf>
    <xf numFmtId="0" fontId="18" fillId="0" borderId="53" xfId="1" applyFont="1" applyBorder="1" applyAlignment="1" applyProtection="1">
      <alignment horizontal="center" vertical="center" wrapText="1"/>
      <protection locked="0"/>
    </xf>
    <xf numFmtId="0" fontId="24" fillId="0" borderId="36" xfId="1" applyFont="1" applyBorder="1" applyAlignment="1" applyProtection="1">
      <alignment horizontal="center" vertical="center"/>
      <protection locked="0"/>
    </xf>
    <xf numFmtId="0" fontId="24" fillId="0" borderId="36" xfId="1" applyFont="1" applyBorder="1" applyAlignment="1" applyProtection="1">
      <alignment horizontal="center" vertical="center" wrapText="1"/>
      <protection locked="0"/>
    </xf>
    <xf numFmtId="0" fontId="24" fillId="0" borderId="75" xfId="1" applyFont="1" applyBorder="1" applyAlignment="1" applyProtection="1">
      <alignment horizontal="center" vertical="center" wrapText="1"/>
      <protection locked="0"/>
    </xf>
    <xf numFmtId="0" fontId="25" fillId="0" borderId="3" xfId="1" applyFont="1" applyBorder="1" applyAlignment="1" applyProtection="1">
      <alignment horizontal="center" vertical="center" wrapText="1"/>
      <protection locked="0"/>
    </xf>
    <xf numFmtId="0" fontId="24" fillId="0" borderId="3" xfId="1" applyFont="1" applyBorder="1" applyAlignment="1" applyProtection="1">
      <alignment horizontal="center" vertical="center" wrapText="1"/>
      <protection locked="0"/>
    </xf>
    <xf numFmtId="0" fontId="24" fillId="0" borderId="53" xfId="1" applyFont="1" applyBorder="1" applyAlignment="1" applyProtection="1">
      <alignment horizontal="center" vertical="center" wrapText="1"/>
      <protection locked="0"/>
    </xf>
    <xf numFmtId="0" fontId="4" fillId="11" borderId="29" xfId="4" applyFont="1" applyFill="1" applyBorder="1" applyAlignment="1">
      <alignment horizontal="center"/>
    </xf>
    <xf numFmtId="0" fontId="4" fillId="11" borderId="30" xfId="4" applyFont="1" applyFill="1" applyBorder="1" applyAlignment="1">
      <alignment horizontal="center"/>
    </xf>
    <xf numFmtId="0" fontId="4" fillId="11" borderId="31" xfId="4" applyFont="1" applyFill="1" applyBorder="1" applyAlignment="1">
      <alignment horizontal="center"/>
    </xf>
    <xf numFmtId="0" fontId="39" fillId="11" borderId="7" xfId="4" applyFont="1" applyFill="1" applyBorder="1" applyAlignment="1">
      <alignment horizontal="center" vertical="center"/>
    </xf>
    <xf numFmtId="0" fontId="39" fillId="11" borderId="8" xfId="4" applyFont="1" applyFill="1" applyBorder="1" applyAlignment="1">
      <alignment horizontal="center" vertical="center"/>
    </xf>
    <xf numFmtId="0" fontId="39" fillId="11" borderId="9" xfId="4" applyFont="1" applyFill="1" applyBorder="1" applyAlignment="1">
      <alignment horizontal="center" vertical="center"/>
    </xf>
    <xf numFmtId="0" fontId="39" fillId="11" borderId="32" xfId="4" applyFont="1" applyFill="1" applyBorder="1" applyAlignment="1">
      <alignment horizontal="left" vertical="center"/>
    </xf>
    <xf numFmtId="0" fontId="39" fillId="11" borderId="33" xfId="4" applyFont="1" applyFill="1" applyBorder="1" applyAlignment="1">
      <alignment horizontal="left" vertical="center"/>
    </xf>
    <xf numFmtId="0" fontId="39" fillId="11" borderId="34" xfId="4" applyFont="1" applyFill="1" applyBorder="1" applyAlignment="1">
      <alignment horizontal="left" vertical="center"/>
    </xf>
    <xf numFmtId="0" fontId="39" fillId="11" borderId="44" xfId="4" applyFont="1" applyFill="1" applyBorder="1" applyAlignment="1">
      <alignment horizontal="left" vertical="center"/>
    </xf>
    <xf numFmtId="168" fontId="39" fillId="11" borderId="33" xfId="4" applyNumberFormat="1" applyFont="1" applyFill="1" applyBorder="1" applyAlignment="1">
      <alignment horizontal="left" vertical="center"/>
    </xf>
    <xf numFmtId="168" fontId="39" fillId="11" borderId="34" xfId="4" applyNumberFormat="1" applyFont="1" applyFill="1" applyBorder="1" applyAlignment="1">
      <alignment horizontal="left" vertical="center"/>
    </xf>
    <xf numFmtId="14" fontId="22" fillId="0" borderId="2" xfId="4" applyNumberFormat="1" applyFont="1" applyFill="1" applyBorder="1" applyAlignment="1">
      <alignment horizontal="center" vertical="center"/>
    </xf>
    <xf numFmtId="0" fontId="22" fillId="0" borderId="4" xfId="4" applyFont="1" applyFill="1" applyBorder="1" applyAlignment="1">
      <alignment horizontal="center" vertical="center"/>
    </xf>
    <xf numFmtId="0" fontId="39" fillId="11" borderId="40" xfId="4" applyFont="1" applyFill="1" applyBorder="1" applyAlignment="1">
      <alignment horizontal="left" vertical="center"/>
    </xf>
    <xf numFmtId="0" fontId="39" fillId="11" borderId="18" xfId="4" applyFont="1" applyFill="1" applyBorder="1" applyAlignment="1">
      <alignment horizontal="left" vertical="center"/>
    </xf>
    <xf numFmtId="0" fontId="39" fillId="11" borderId="59" xfId="4" applyFont="1" applyFill="1" applyBorder="1" applyAlignment="1">
      <alignment horizontal="left" vertical="center"/>
    </xf>
    <xf numFmtId="0" fontId="39" fillId="11" borderId="5" xfId="4" applyFont="1" applyFill="1" applyBorder="1" applyAlignment="1">
      <alignment horizontal="left" vertical="center" wrapText="1"/>
    </xf>
    <xf numFmtId="0" fontId="39" fillId="11" borderId="18" xfId="4" applyFont="1" applyFill="1" applyBorder="1" applyAlignment="1">
      <alignment horizontal="left" vertical="center" wrapText="1"/>
    </xf>
    <xf numFmtId="0" fontId="39" fillId="11" borderId="59" xfId="4" applyFont="1" applyFill="1" applyBorder="1" applyAlignment="1">
      <alignment horizontal="left" vertical="center" wrapText="1"/>
    </xf>
    <xf numFmtId="0" fontId="39" fillId="11" borderId="5" xfId="4" applyFont="1" applyFill="1" applyBorder="1" applyAlignment="1">
      <alignment horizontal="left" vertical="center"/>
    </xf>
    <xf numFmtId="0" fontId="39" fillId="11" borderId="60" xfId="4" applyFont="1" applyFill="1" applyBorder="1" applyAlignment="1">
      <alignment horizontal="left" vertical="center"/>
    </xf>
    <xf numFmtId="0" fontId="39" fillId="3" borderId="14" xfId="4" applyFont="1" applyFill="1" applyBorder="1" applyAlignment="1">
      <alignment horizontal="center" vertical="center" wrapText="1"/>
    </xf>
    <xf numFmtId="0" fontId="39" fillId="3" borderId="64" xfId="4" applyFont="1" applyFill="1" applyBorder="1" applyAlignment="1">
      <alignment horizontal="center" vertical="center" wrapText="1"/>
    </xf>
    <xf numFmtId="0" fontId="39" fillId="3" borderId="62" xfId="4" applyFont="1" applyFill="1" applyBorder="1" applyAlignment="1">
      <alignment horizontal="center" vertical="top" wrapText="1"/>
    </xf>
    <xf numFmtId="0" fontId="39" fillId="3" borderId="66" xfId="4" applyFont="1" applyFill="1" applyBorder="1" applyAlignment="1">
      <alignment horizontal="center" vertical="top" wrapText="1"/>
    </xf>
    <xf numFmtId="0" fontId="39" fillId="3" borderId="15" xfId="4" applyFont="1" applyFill="1" applyBorder="1" applyAlignment="1">
      <alignment horizontal="center" vertical="center" wrapText="1"/>
    </xf>
    <xf numFmtId="0" fontId="39" fillId="3" borderId="62" xfId="4" applyFont="1" applyFill="1" applyBorder="1" applyAlignment="1">
      <alignment horizontal="center" vertical="center" wrapText="1"/>
    </xf>
    <xf numFmtId="0" fontId="19" fillId="11" borderId="68" xfId="4" applyFill="1" applyBorder="1" applyAlignment="1">
      <alignment horizontal="center" vertical="center" wrapText="1"/>
    </xf>
    <xf numFmtId="49" fontId="2" fillId="11" borderId="66" xfId="4" applyNumberFormat="1" applyFont="1" applyFill="1" applyBorder="1" applyAlignment="1">
      <alignment horizontal="center" vertical="center" wrapText="1"/>
    </xf>
    <xf numFmtId="0" fontId="19" fillId="11" borderId="66" xfId="4" applyFill="1" applyBorder="1" applyAlignment="1">
      <alignment horizontal="center" vertical="center" wrapText="1"/>
    </xf>
    <xf numFmtId="0" fontId="19" fillId="11" borderId="66" xfId="4" applyFill="1" applyBorder="1" applyAlignment="1">
      <alignment vertical="center" wrapText="1"/>
    </xf>
    <xf numFmtId="0" fontId="2" fillId="11" borderId="66" xfId="4" applyFont="1" applyFill="1" applyBorder="1" applyAlignment="1">
      <alignment horizontal="center" vertical="center" wrapText="1"/>
    </xf>
    <xf numFmtId="0" fontId="2" fillId="11" borderId="70" xfId="4" applyFont="1" applyFill="1" applyBorder="1" applyAlignment="1">
      <alignment vertical="center" wrapText="1"/>
    </xf>
    <xf numFmtId="0" fontId="19" fillId="11" borderId="62" xfId="4" applyFill="1" applyBorder="1" applyAlignment="1">
      <alignment vertical="center" wrapText="1"/>
    </xf>
    <xf numFmtId="0" fontId="19" fillId="11" borderId="21" xfId="4" applyFill="1" applyBorder="1" applyAlignment="1">
      <alignment horizontal="center"/>
    </xf>
    <xf numFmtId="0" fontId="2" fillId="11" borderId="71" xfId="4" applyFont="1" applyFill="1" applyBorder="1" applyAlignment="1">
      <alignment horizontal="center" vertical="center" wrapText="1"/>
    </xf>
    <xf numFmtId="0" fontId="19" fillId="11" borderId="64" xfId="4" applyFill="1" applyBorder="1" applyAlignment="1">
      <alignment horizontal="center" vertical="center" wrapText="1"/>
    </xf>
    <xf numFmtId="0" fontId="2" fillId="11" borderId="66" xfId="4" applyFont="1" applyFill="1" applyBorder="1" applyAlignment="1">
      <alignment vertical="center" wrapText="1"/>
    </xf>
    <xf numFmtId="0" fontId="39" fillId="11" borderId="74" xfId="4" applyFont="1" applyFill="1" applyBorder="1" applyAlignment="1">
      <alignment horizontal="center" vertical="center" wrapText="1"/>
    </xf>
    <xf numFmtId="0" fontId="39" fillId="11" borderId="36" xfId="4" applyFont="1" applyFill="1" applyBorder="1" applyAlignment="1">
      <alignment horizontal="center" vertical="center" wrapText="1"/>
    </xf>
    <xf numFmtId="0" fontId="39" fillId="11" borderId="75" xfId="4" applyFont="1" applyFill="1" applyBorder="1" applyAlignment="1">
      <alignment horizontal="center" vertical="center" wrapText="1"/>
    </xf>
    <xf numFmtId="0" fontId="39" fillId="11" borderId="20" xfId="4" applyFont="1" applyFill="1" applyBorder="1" applyAlignment="1">
      <alignment horizontal="center" vertical="center" wrapText="1"/>
    </xf>
    <xf numFmtId="0" fontId="39" fillId="11" borderId="21" xfId="4" applyFont="1" applyFill="1" applyBorder="1" applyAlignment="1">
      <alignment horizontal="center" vertical="center" wrapText="1"/>
    </xf>
    <xf numFmtId="0" fontId="39" fillId="11" borderId="51" xfId="4" applyFont="1" applyFill="1" applyBorder="1" applyAlignment="1">
      <alignment horizontal="center" vertical="center" wrapText="1"/>
    </xf>
    <xf numFmtId="0" fontId="23" fillId="0" borderId="36" xfId="4" applyFont="1" applyBorder="1" applyAlignment="1">
      <alignment horizontal="center" vertical="center"/>
    </xf>
    <xf numFmtId="0" fontId="23" fillId="0" borderId="0" xfId="4" applyFont="1" applyBorder="1" applyAlignment="1">
      <alignment horizontal="center" vertical="center"/>
    </xf>
    <xf numFmtId="0" fontId="19" fillId="0" borderId="3" xfId="4" applyBorder="1" applyAlignment="1">
      <alignment horizontal="center" vertical="center"/>
    </xf>
  </cellXfs>
  <cellStyles count="40">
    <cellStyle name="Check Cell" xfId="8"/>
    <cellStyle name="Euro" xfId="9"/>
    <cellStyle name="Excel Built-in Normal" xfId="10"/>
    <cellStyle name="Excel Built-in Normal 1" xfId="11"/>
    <cellStyle name="Excel_BuiltIn_Comma" xfId="12"/>
    <cellStyle name="Good" xfId="13"/>
    <cellStyle name="Input" xfId="14"/>
    <cellStyle name="Linked Cell" xfId="15"/>
    <cellStyle name="Moeda 2" xfId="16"/>
    <cellStyle name="Moeda 3" xfId="17"/>
    <cellStyle name="Neutral" xfId="18"/>
    <cellStyle name="Normal" xfId="0" builtinId="0"/>
    <cellStyle name="Normal 2" xfId="1"/>
    <cellStyle name="Normal 2 2" xfId="19"/>
    <cellStyle name="Normal 3" xfId="4"/>
    <cellStyle name="Normal 4" xfId="20"/>
    <cellStyle name="Note" xfId="21"/>
    <cellStyle name="Porcentagem" xfId="2" builtinId="5"/>
    <cellStyle name="Porcentagem 2" xfId="22"/>
    <cellStyle name="Porcentagem 2 2" xfId="6"/>
    <cellStyle name="Porcentagem 3" xfId="23"/>
    <cellStyle name="Porcentagem 3 2" xfId="24"/>
    <cellStyle name="Porcentagem 4" xfId="25"/>
    <cellStyle name="Porcentagem 5 2" xfId="26"/>
    <cellStyle name="Separador de milhares" xfId="3" builtinId="3"/>
    <cellStyle name="Separador de milhares 2" xfId="27"/>
    <cellStyle name="Separador de milhares 2 2" xfId="5"/>
    <cellStyle name="Separador de milhares 3" xfId="28"/>
    <cellStyle name="Separador de milhares 3 2" xfId="29"/>
    <cellStyle name="Separador de milhares 4" xfId="30"/>
    <cellStyle name="Separador de milhares 5" xfId="31"/>
    <cellStyle name="SUBTIT" xfId="32"/>
    <cellStyle name="SUBTIT 2" xfId="33"/>
    <cellStyle name="Título 1 1" xfId="34"/>
    <cellStyle name="Vírgula 2" xfId="35"/>
    <cellStyle name="Vírgula 2 2" xfId="36"/>
    <cellStyle name="Vírgula 3" xfId="7"/>
    <cellStyle name="Vírgula 4" xfId="37"/>
    <cellStyle name="Vírgula 5" xfId="38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Volpi\Ibertioga\_00796-2020%20-SEGOV-%20Cal&#231;amento%20de%20Vias\REV_01\Doc.%20T&#233;cnica\PLANILHA_BLOQUE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NOVA"/>
      <sheetName val="Planilha NOVA"/>
      <sheetName val="CRONOGRAMA FISICO FINANCEIRO"/>
    </sheetNames>
    <sheetDataSet>
      <sheetData sheetId="0"/>
      <sheetData sheetId="1">
        <row r="4">
          <cell r="A4" t="str">
            <v>PREFEITURA: IBERTIOGA /MG</v>
          </cell>
        </row>
        <row r="11">
          <cell r="B11" t="str">
            <v>CALÇAMENTO EM BLOQUETE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5"/>
  <sheetViews>
    <sheetView showGridLines="0" view="pageBreakPreview" topLeftCell="A83" zoomScale="85" zoomScaleNormal="80" zoomScaleSheetLayoutView="85" workbookViewId="0">
      <selection activeCell="C101" sqref="C101:H101"/>
    </sheetView>
  </sheetViews>
  <sheetFormatPr defaultColWidth="8.5703125" defaultRowHeight="15"/>
  <cols>
    <col min="1" max="1" width="9.5703125" style="1" bestFit="1" customWidth="1"/>
    <col min="2" max="2" width="27.28515625" style="1" bestFit="1" customWidth="1"/>
    <col min="3" max="3" width="90.85546875" style="1" customWidth="1"/>
    <col min="4" max="4" width="11.7109375" style="3" bestFit="1" customWidth="1"/>
    <col min="5" max="5" width="11.140625" style="3" bestFit="1" customWidth="1"/>
    <col min="6" max="6" width="14.85546875" style="1" customWidth="1"/>
    <col min="7" max="7" width="12.7109375" style="1" customWidth="1"/>
    <col min="8" max="8" width="14.28515625" style="1" customWidth="1"/>
    <col min="9" max="9" width="17" style="1" customWidth="1"/>
    <col min="10" max="10" width="15.28515625" style="2" hidden="1" customWidth="1"/>
    <col min="11" max="11" width="58.42578125" style="1" customWidth="1"/>
    <col min="12" max="12" width="13.7109375" style="1" bestFit="1" customWidth="1"/>
    <col min="13" max="13" width="4.7109375" style="1" customWidth="1"/>
    <col min="14" max="14" width="4" style="1" customWidth="1"/>
    <col min="15" max="15" width="9.140625" style="1" bestFit="1" customWidth="1"/>
    <col min="16" max="16384" width="8.5703125" style="1"/>
  </cols>
  <sheetData>
    <row r="1" spans="1:11">
      <c r="A1" s="260"/>
      <c r="B1" s="261"/>
      <c r="C1" s="261"/>
      <c r="D1" s="261"/>
      <c r="E1" s="261"/>
      <c r="F1" s="261"/>
      <c r="G1" s="261"/>
      <c r="H1" s="261"/>
      <c r="I1" s="262"/>
    </row>
    <row r="2" spans="1:11" ht="71.25" customHeight="1" thickBot="1">
      <c r="A2" s="263"/>
      <c r="B2" s="264"/>
      <c r="C2" s="264"/>
      <c r="D2" s="264"/>
      <c r="E2" s="264"/>
      <c r="F2" s="264"/>
      <c r="G2" s="264"/>
      <c r="H2" s="264"/>
      <c r="I2" s="265"/>
    </row>
    <row r="3" spans="1:11" ht="15.75" thickBot="1">
      <c r="A3" s="266" t="s">
        <v>232</v>
      </c>
      <c r="B3" s="267"/>
      <c r="C3" s="267"/>
      <c r="D3" s="267"/>
      <c r="E3" s="267"/>
      <c r="F3" s="267"/>
      <c r="G3" s="267"/>
      <c r="H3" s="267"/>
      <c r="I3" s="268"/>
    </row>
    <row r="4" spans="1:11" ht="15.75" thickBot="1">
      <c r="A4" s="271"/>
      <c r="B4" s="272"/>
      <c r="C4" s="272"/>
      <c r="D4" s="272"/>
      <c r="E4" s="272"/>
      <c r="F4" s="272"/>
      <c r="G4" s="272"/>
      <c r="H4" s="272"/>
      <c r="I4" s="273"/>
    </row>
    <row r="5" spans="1:11">
      <c r="A5" s="276" t="s">
        <v>234</v>
      </c>
      <c r="B5" s="277"/>
      <c r="C5" s="277"/>
      <c r="D5" s="277"/>
      <c r="E5" s="277"/>
      <c r="F5" s="277"/>
      <c r="G5" s="150"/>
      <c r="H5" s="274" t="s">
        <v>166</v>
      </c>
      <c r="I5" s="275"/>
      <c r="J5" s="14"/>
    </row>
    <row r="6" spans="1:11">
      <c r="A6" s="278" t="s">
        <v>167</v>
      </c>
      <c r="B6" s="279"/>
      <c r="C6" s="279"/>
      <c r="D6" s="279"/>
      <c r="E6" s="279"/>
      <c r="F6" s="280"/>
      <c r="G6" s="150"/>
      <c r="H6" s="274" t="s">
        <v>233</v>
      </c>
      <c r="I6" s="275"/>
      <c r="J6" s="14"/>
    </row>
    <row r="7" spans="1:11">
      <c r="A7" s="283" t="s">
        <v>235</v>
      </c>
      <c r="B7" s="284"/>
      <c r="C7" s="284"/>
      <c r="D7" s="285"/>
      <c r="E7" s="151" t="s">
        <v>168</v>
      </c>
      <c r="F7" s="152">
        <v>0.02</v>
      </c>
      <c r="G7" s="153"/>
      <c r="H7" s="281" t="s">
        <v>169</v>
      </c>
      <c r="I7" s="282"/>
      <c r="J7" s="14"/>
    </row>
    <row r="8" spans="1:11">
      <c r="A8" s="283" t="s">
        <v>259</v>
      </c>
      <c r="B8" s="284"/>
      <c r="C8" s="284"/>
      <c r="D8" s="285"/>
      <c r="E8" s="151" t="s">
        <v>170</v>
      </c>
      <c r="F8" s="154" t="s">
        <v>171</v>
      </c>
      <c r="G8" s="154"/>
      <c r="H8" s="151" t="s">
        <v>172</v>
      </c>
      <c r="I8" s="155" t="s">
        <v>173</v>
      </c>
      <c r="J8" s="14"/>
    </row>
    <row r="9" spans="1:11" ht="15.75" thickBot="1">
      <c r="A9" s="269" t="s">
        <v>260</v>
      </c>
      <c r="B9" s="270"/>
      <c r="C9" s="270"/>
      <c r="D9" s="270"/>
      <c r="E9" s="270"/>
      <c r="F9" s="270"/>
      <c r="G9" s="156"/>
      <c r="H9" s="157" t="s">
        <v>174</v>
      </c>
      <c r="I9" s="158">
        <v>0.30609999999999998</v>
      </c>
      <c r="J9" s="14"/>
    </row>
    <row r="10" spans="1:11" ht="15.75" thickBot="1">
      <c r="A10" s="242"/>
      <c r="B10" s="243"/>
      <c r="C10" s="243"/>
      <c r="D10" s="243"/>
      <c r="E10" s="243"/>
      <c r="F10" s="243"/>
      <c r="G10" s="243"/>
      <c r="H10" s="243"/>
      <c r="I10" s="244"/>
    </row>
    <row r="11" spans="1:11" ht="26.25" thickBot="1">
      <c r="A11" s="181" t="s">
        <v>68</v>
      </c>
      <c r="B11" s="182" t="s">
        <v>155</v>
      </c>
      <c r="C11" s="182" t="s">
        <v>0</v>
      </c>
      <c r="D11" s="183" t="s">
        <v>145</v>
      </c>
      <c r="E11" s="183" t="s">
        <v>221</v>
      </c>
      <c r="F11" s="182" t="s">
        <v>219</v>
      </c>
      <c r="G11" s="182" t="s">
        <v>224</v>
      </c>
      <c r="H11" s="182" t="s">
        <v>220</v>
      </c>
      <c r="I11" s="184" t="s">
        <v>69</v>
      </c>
    </row>
    <row r="12" spans="1:11">
      <c r="A12" s="245" t="s">
        <v>146</v>
      </c>
      <c r="B12" s="246"/>
      <c r="C12" s="246"/>
      <c r="D12" s="246"/>
      <c r="E12" s="246"/>
      <c r="F12" s="246"/>
      <c r="G12" s="246"/>
      <c r="H12" s="247"/>
      <c r="I12" s="185"/>
    </row>
    <row r="13" spans="1:11">
      <c r="A13" s="186" t="s">
        <v>70</v>
      </c>
      <c r="B13" s="251"/>
      <c r="C13" s="187" t="s">
        <v>1</v>
      </c>
      <c r="D13" s="248"/>
      <c r="E13" s="249"/>
      <c r="F13" s="249"/>
      <c r="G13" s="249"/>
      <c r="H13" s="249"/>
      <c r="I13" s="250"/>
      <c r="K13" s="4"/>
    </row>
    <row r="14" spans="1:11">
      <c r="A14" s="186" t="s">
        <v>71</v>
      </c>
      <c r="B14" s="230"/>
      <c r="C14" s="187" t="s">
        <v>157</v>
      </c>
      <c r="D14" s="234"/>
      <c r="E14" s="235"/>
      <c r="F14" s="235"/>
      <c r="G14" s="235"/>
      <c r="H14" s="235"/>
      <c r="I14" s="236"/>
    </row>
    <row r="15" spans="1:11" s="20" customFormat="1">
      <c r="A15" s="188" t="s">
        <v>72</v>
      </c>
      <c r="B15" s="189" t="s">
        <v>222</v>
      </c>
      <c r="C15" s="190" t="s">
        <v>65</v>
      </c>
      <c r="D15" s="189" t="s">
        <v>14</v>
      </c>
      <c r="E15" s="191">
        <v>1</v>
      </c>
      <c r="F15" s="159">
        <v>0</v>
      </c>
      <c r="G15" s="192">
        <v>0</v>
      </c>
      <c r="H15" s="191">
        <v>132.94999999999999</v>
      </c>
      <c r="I15" s="193">
        <f>E15*H15</f>
        <v>132.94999999999999</v>
      </c>
      <c r="J15" s="19">
        <v>86.95</v>
      </c>
    </row>
    <row r="16" spans="1:11" s="22" customFormat="1" ht="51">
      <c r="A16" s="188" t="s">
        <v>73</v>
      </c>
      <c r="B16" s="189" t="s">
        <v>256</v>
      </c>
      <c r="C16" s="190" t="s">
        <v>257</v>
      </c>
      <c r="D16" s="189" t="str">
        <f>D15</f>
        <v xml:space="preserve">UN                  </v>
      </c>
      <c r="E16" s="191">
        <v>1</v>
      </c>
      <c r="F16" s="159"/>
      <c r="G16" s="194">
        <v>0.30609999999999998</v>
      </c>
      <c r="H16" s="195">
        <f>F16*1.3061</f>
        <v>0</v>
      </c>
      <c r="I16" s="196">
        <f>E16*H16</f>
        <v>0</v>
      </c>
      <c r="J16" s="21">
        <v>726.5</v>
      </c>
    </row>
    <row r="17" spans="1:15" s="22" customFormat="1">
      <c r="A17" s="188" t="s">
        <v>74</v>
      </c>
      <c r="B17" s="189" t="s">
        <v>175</v>
      </c>
      <c r="C17" s="190" t="s">
        <v>149</v>
      </c>
      <c r="D17" s="189" t="s">
        <v>64</v>
      </c>
      <c r="E17" s="191">
        <v>2800</v>
      </c>
      <c r="F17" s="159"/>
      <c r="G17" s="194">
        <v>0.30609999999999998</v>
      </c>
      <c r="H17" s="195">
        <f>F17*1.3061</f>
        <v>0</v>
      </c>
      <c r="I17" s="196">
        <f>E17*H17</f>
        <v>0</v>
      </c>
      <c r="J17" s="21">
        <v>0.22</v>
      </c>
    </row>
    <row r="18" spans="1:15" s="23" customFormat="1" ht="22.5" customHeight="1" thickBot="1">
      <c r="A18" s="188" t="s">
        <v>75</v>
      </c>
      <c r="B18" s="197" t="s">
        <v>223</v>
      </c>
      <c r="C18" s="198" t="s">
        <v>156</v>
      </c>
      <c r="D18" s="197" t="s">
        <v>14</v>
      </c>
      <c r="E18" s="199">
        <v>1</v>
      </c>
      <c r="F18" s="160"/>
      <c r="G18" s="194">
        <v>0.30609999999999998</v>
      </c>
      <c r="H18" s="195">
        <f>F18*1.3061</f>
        <v>0</v>
      </c>
      <c r="I18" s="196">
        <f>E18*H18</f>
        <v>0</v>
      </c>
      <c r="J18" s="21" t="s">
        <v>151</v>
      </c>
    </row>
    <row r="19" spans="1:15" ht="15.75" thickBot="1">
      <c r="A19" s="256" t="s">
        <v>158</v>
      </c>
      <c r="B19" s="257"/>
      <c r="C19" s="257"/>
      <c r="D19" s="257"/>
      <c r="E19" s="257"/>
      <c r="F19" s="257"/>
      <c r="G19" s="257"/>
      <c r="H19" s="258"/>
      <c r="I19" s="200">
        <f>SUM(I15:I18)</f>
        <v>132.94999999999999</v>
      </c>
    </row>
    <row r="20" spans="1:15">
      <c r="A20" s="201" t="s">
        <v>76</v>
      </c>
      <c r="B20" s="237"/>
      <c r="C20" s="202" t="s">
        <v>150</v>
      </c>
      <c r="D20" s="239"/>
      <c r="E20" s="240"/>
      <c r="F20" s="240"/>
      <c r="G20" s="240"/>
      <c r="H20" s="240"/>
      <c r="I20" s="241"/>
      <c r="K20" s="6"/>
      <c r="L20" s="6"/>
    </row>
    <row r="21" spans="1:15">
      <c r="A21" s="186" t="s">
        <v>77</v>
      </c>
      <c r="B21" s="230"/>
      <c r="C21" s="187" t="s">
        <v>2</v>
      </c>
      <c r="D21" s="234"/>
      <c r="E21" s="235"/>
      <c r="F21" s="235"/>
      <c r="G21" s="235"/>
      <c r="H21" s="235"/>
      <c r="I21" s="236"/>
      <c r="K21" s="6"/>
    </row>
    <row r="22" spans="1:15" s="22" customFormat="1" ht="25.5">
      <c r="A22" s="203" t="s">
        <v>78</v>
      </c>
      <c r="B22" s="204" t="s">
        <v>176</v>
      </c>
      <c r="C22" s="190" t="s">
        <v>20</v>
      </c>
      <c r="D22" s="189" t="s">
        <v>21</v>
      </c>
      <c r="E22" s="205">
        <v>150</v>
      </c>
      <c r="F22" s="161"/>
      <c r="G22" s="194">
        <v>0.30609999999999998</v>
      </c>
      <c r="H22" s="206">
        <f t="shared" ref="H22:H26" si="0">F22*1.3061</f>
        <v>0</v>
      </c>
      <c r="I22" s="196">
        <f t="shared" ref="I22:I38" si="1">E22*H22</f>
        <v>0</v>
      </c>
      <c r="J22" s="21">
        <v>7.69</v>
      </c>
      <c r="K22" s="24"/>
    </row>
    <row r="23" spans="1:15" s="22" customFormat="1" ht="25.5">
      <c r="A23" s="203" t="s">
        <v>79</v>
      </c>
      <c r="B23" s="204" t="s">
        <v>177</v>
      </c>
      <c r="C23" s="190" t="s">
        <v>22</v>
      </c>
      <c r="D23" s="189" t="s">
        <v>21</v>
      </c>
      <c r="E23" s="205">
        <v>150</v>
      </c>
      <c r="F23" s="161"/>
      <c r="G23" s="194">
        <v>0.30609999999999998</v>
      </c>
      <c r="H23" s="206">
        <f t="shared" si="0"/>
        <v>0</v>
      </c>
      <c r="I23" s="196">
        <f t="shared" si="1"/>
        <v>0</v>
      </c>
      <c r="J23" s="21">
        <v>2.14</v>
      </c>
      <c r="K23" s="24"/>
    </row>
    <row r="24" spans="1:15" s="22" customFormat="1">
      <c r="A24" s="203" t="s">
        <v>80</v>
      </c>
      <c r="B24" s="189" t="s">
        <v>178</v>
      </c>
      <c r="C24" s="190" t="s">
        <v>23</v>
      </c>
      <c r="D24" s="189" t="s">
        <v>12</v>
      </c>
      <c r="E24" s="205">
        <v>10</v>
      </c>
      <c r="F24" s="161"/>
      <c r="G24" s="194">
        <v>0.30609999999999998</v>
      </c>
      <c r="H24" s="206">
        <f t="shared" si="0"/>
        <v>0</v>
      </c>
      <c r="I24" s="196">
        <f t="shared" si="1"/>
        <v>0</v>
      </c>
      <c r="J24" s="21">
        <v>69.62</v>
      </c>
      <c r="K24" s="24"/>
      <c r="O24" s="25"/>
    </row>
    <row r="25" spans="1:15" s="22" customFormat="1">
      <c r="A25" s="203" t="s">
        <v>81</v>
      </c>
      <c r="B25" s="189" t="s">
        <v>179</v>
      </c>
      <c r="C25" s="190" t="s">
        <v>24</v>
      </c>
      <c r="D25" s="189" t="s">
        <v>12</v>
      </c>
      <c r="E25" s="205">
        <v>20</v>
      </c>
      <c r="F25" s="161"/>
      <c r="G25" s="194">
        <v>0.30609999999999998</v>
      </c>
      <c r="H25" s="206">
        <f t="shared" si="0"/>
        <v>0</v>
      </c>
      <c r="I25" s="196">
        <f t="shared" si="1"/>
        <v>0</v>
      </c>
      <c r="J25" s="21">
        <v>81.38</v>
      </c>
      <c r="K25" s="26"/>
      <c r="L25" s="24"/>
      <c r="O25" s="25"/>
    </row>
    <row r="26" spans="1:15" s="22" customFormat="1">
      <c r="A26" s="203" t="s">
        <v>82</v>
      </c>
      <c r="B26" s="189" t="s">
        <v>180</v>
      </c>
      <c r="C26" s="190" t="s">
        <v>25</v>
      </c>
      <c r="D26" s="189" t="s">
        <v>12</v>
      </c>
      <c r="E26" s="205">
        <v>10</v>
      </c>
      <c r="F26" s="161"/>
      <c r="G26" s="194">
        <v>0.30609999999999998</v>
      </c>
      <c r="H26" s="206">
        <f t="shared" si="0"/>
        <v>0</v>
      </c>
      <c r="I26" s="196">
        <f t="shared" si="1"/>
        <v>0</v>
      </c>
      <c r="J26" s="21">
        <v>85.14</v>
      </c>
      <c r="O26" s="25"/>
    </row>
    <row r="27" spans="1:15" s="22" customFormat="1">
      <c r="A27" s="203" t="s">
        <v>83</v>
      </c>
      <c r="B27" s="189" t="s">
        <v>181</v>
      </c>
      <c r="C27" s="190" t="s">
        <v>26</v>
      </c>
      <c r="D27" s="189" t="s">
        <v>12</v>
      </c>
      <c r="E27" s="205">
        <v>100</v>
      </c>
      <c r="F27" s="161"/>
      <c r="G27" s="194">
        <v>0.30609999999999998</v>
      </c>
      <c r="H27" s="206">
        <f t="shared" ref="H27:H38" si="2">F27*1.3061</f>
        <v>0</v>
      </c>
      <c r="I27" s="196">
        <f t="shared" si="1"/>
        <v>0</v>
      </c>
      <c r="J27" s="21">
        <v>80.849999999999994</v>
      </c>
      <c r="O27" s="25"/>
    </row>
    <row r="28" spans="1:15" s="22" customFormat="1">
      <c r="A28" s="203" t="s">
        <v>84</v>
      </c>
      <c r="B28" s="189" t="s">
        <v>182</v>
      </c>
      <c r="C28" s="190" t="s">
        <v>27</v>
      </c>
      <c r="D28" s="189" t="s">
        <v>12</v>
      </c>
      <c r="E28" s="205">
        <v>10</v>
      </c>
      <c r="F28" s="161"/>
      <c r="G28" s="194">
        <v>0.30609999999999998</v>
      </c>
      <c r="H28" s="206">
        <f t="shared" si="2"/>
        <v>0</v>
      </c>
      <c r="I28" s="196">
        <f t="shared" si="1"/>
        <v>0</v>
      </c>
      <c r="J28" s="21">
        <v>94.61</v>
      </c>
      <c r="K28" s="24"/>
      <c r="O28" s="25"/>
    </row>
    <row r="29" spans="1:15" s="22" customFormat="1" ht="25.5">
      <c r="A29" s="203" t="s">
        <v>85</v>
      </c>
      <c r="B29" s="189" t="s">
        <v>183</v>
      </c>
      <c r="C29" s="190" t="s">
        <v>28</v>
      </c>
      <c r="D29" s="189" t="s">
        <v>29</v>
      </c>
      <c r="E29" s="205">
        <v>4</v>
      </c>
      <c r="F29" s="161"/>
      <c r="G29" s="194">
        <v>0.30609999999999998</v>
      </c>
      <c r="H29" s="206">
        <f t="shared" si="2"/>
        <v>0</v>
      </c>
      <c r="I29" s="196">
        <f t="shared" si="1"/>
        <v>0</v>
      </c>
      <c r="J29" s="21">
        <v>12.03</v>
      </c>
      <c r="K29" s="24"/>
      <c r="O29" s="27"/>
    </row>
    <row r="30" spans="1:15" s="22" customFormat="1">
      <c r="A30" s="203" t="s">
        <v>86</v>
      </c>
      <c r="B30" s="189" t="s">
        <v>184</v>
      </c>
      <c r="C30" s="190" t="s">
        <v>30</v>
      </c>
      <c r="D30" s="189" t="s">
        <v>16</v>
      </c>
      <c r="E30" s="205">
        <v>2</v>
      </c>
      <c r="F30" s="161"/>
      <c r="G30" s="194">
        <v>0.30609999999999998</v>
      </c>
      <c r="H30" s="206">
        <f t="shared" si="2"/>
        <v>0</v>
      </c>
      <c r="I30" s="196">
        <f t="shared" si="1"/>
        <v>0</v>
      </c>
      <c r="J30" s="21">
        <v>91.85</v>
      </c>
      <c r="K30" s="24"/>
    </row>
    <row r="31" spans="1:15" s="22" customFormat="1" ht="25.5">
      <c r="A31" s="203" t="s">
        <v>87</v>
      </c>
      <c r="B31" s="189" t="s">
        <v>185</v>
      </c>
      <c r="C31" s="190" t="s">
        <v>31</v>
      </c>
      <c r="D31" s="189" t="s">
        <v>12</v>
      </c>
      <c r="E31" s="205">
        <v>4</v>
      </c>
      <c r="F31" s="161"/>
      <c r="G31" s="194">
        <v>0.30609999999999998</v>
      </c>
      <c r="H31" s="206">
        <f t="shared" si="2"/>
        <v>0</v>
      </c>
      <c r="I31" s="196">
        <f t="shared" si="1"/>
        <v>0</v>
      </c>
      <c r="J31" s="21">
        <v>17.52</v>
      </c>
      <c r="K31" s="24"/>
    </row>
    <row r="32" spans="1:15" s="22" customFormat="1">
      <c r="A32" s="203" t="s">
        <v>88</v>
      </c>
      <c r="B32" s="189" t="s">
        <v>186</v>
      </c>
      <c r="C32" s="190" t="s">
        <v>32</v>
      </c>
      <c r="D32" s="189" t="s">
        <v>12</v>
      </c>
      <c r="E32" s="205">
        <v>10</v>
      </c>
      <c r="F32" s="161"/>
      <c r="G32" s="194">
        <v>0.30609999999999998</v>
      </c>
      <c r="H32" s="206">
        <f t="shared" si="2"/>
        <v>0</v>
      </c>
      <c r="I32" s="196">
        <f t="shared" si="1"/>
        <v>0</v>
      </c>
      <c r="J32" s="21">
        <v>13.87</v>
      </c>
      <c r="K32" s="24"/>
    </row>
    <row r="33" spans="1:12" s="22" customFormat="1" ht="25.5">
      <c r="A33" s="203" t="s">
        <v>89</v>
      </c>
      <c r="B33" s="189" t="s">
        <v>187</v>
      </c>
      <c r="C33" s="190" t="s">
        <v>33</v>
      </c>
      <c r="D33" s="189" t="s">
        <v>14</v>
      </c>
      <c r="E33" s="205">
        <v>1</v>
      </c>
      <c r="F33" s="161"/>
      <c r="G33" s="194">
        <v>0.30609999999999998</v>
      </c>
      <c r="H33" s="206">
        <f t="shared" si="2"/>
        <v>0</v>
      </c>
      <c r="I33" s="196">
        <f t="shared" si="1"/>
        <v>0</v>
      </c>
      <c r="J33" s="21">
        <v>474</v>
      </c>
      <c r="K33" s="24"/>
    </row>
    <row r="34" spans="1:12" s="22" customFormat="1">
      <c r="A34" s="203" t="s">
        <v>90</v>
      </c>
      <c r="B34" s="189" t="s">
        <v>188</v>
      </c>
      <c r="C34" s="190" t="s">
        <v>34</v>
      </c>
      <c r="D34" s="189" t="s">
        <v>14</v>
      </c>
      <c r="E34" s="205">
        <v>1</v>
      </c>
      <c r="F34" s="161"/>
      <c r="G34" s="194">
        <v>0.30609999999999998</v>
      </c>
      <c r="H34" s="206">
        <f t="shared" si="2"/>
        <v>0</v>
      </c>
      <c r="I34" s="196">
        <f t="shared" si="1"/>
        <v>0</v>
      </c>
      <c r="J34" s="21">
        <v>39.950000000000003</v>
      </c>
      <c r="K34" s="24"/>
    </row>
    <row r="35" spans="1:12" s="22" customFormat="1">
      <c r="A35" s="203" t="s">
        <v>91</v>
      </c>
      <c r="B35" s="189" t="s">
        <v>189</v>
      </c>
      <c r="C35" s="190" t="s">
        <v>35</v>
      </c>
      <c r="D35" s="189" t="s">
        <v>12</v>
      </c>
      <c r="E35" s="205">
        <v>100</v>
      </c>
      <c r="F35" s="161"/>
      <c r="G35" s="194">
        <v>0.30609999999999998</v>
      </c>
      <c r="H35" s="206">
        <f t="shared" si="2"/>
        <v>0</v>
      </c>
      <c r="I35" s="196">
        <f t="shared" si="1"/>
        <v>0</v>
      </c>
      <c r="J35" s="21">
        <v>3.43</v>
      </c>
      <c r="K35" s="24"/>
    </row>
    <row r="36" spans="1:12" s="22" customFormat="1" ht="25.5">
      <c r="A36" s="203" t="s">
        <v>92</v>
      </c>
      <c r="B36" s="189" t="s">
        <v>190</v>
      </c>
      <c r="C36" s="190" t="s">
        <v>36</v>
      </c>
      <c r="D36" s="189" t="s">
        <v>12</v>
      </c>
      <c r="E36" s="205">
        <v>30</v>
      </c>
      <c r="F36" s="161"/>
      <c r="G36" s="194">
        <v>0.30609999999999998</v>
      </c>
      <c r="H36" s="206">
        <f t="shared" si="2"/>
        <v>0</v>
      </c>
      <c r="I36" s="196">
        <f t="shared" si="1"/>
        <v>0</v>
      </c>
      <c r="J36" s="21">
        <v>25.34</v>
      </c>
      <c r="K36" s="24"/>
    </row>
    <row r="37" spans="1:12" s="20" customFormat="1">
      <c r="A37" s="203" t="s">
        <v>93</v>
      </c>
      <c r="B37" s="189" t="s">
        <v>191</v>
      </c>
      <c r="C37" s="190" t="s">
        <v>37</v>
      </c>
      <c r="D37" s="189" t="s">
        <v>38</v>
      </c>
      <c r="E37" s="205">
        <v>30</v>
      </c>
      <c r="F37" s="162"/>
      <c r="G37" s="194">
        <v>0.30609999999999998</v>
      </c>
      <c r="H37" s="191">
        <f t="shared" si="2"/>
        <v>0</v>
      </c>
      <c r="I37" s="193">
        <f t="shared" si="1"/>
        <v>0</v>
      </c>
      <c r="J37" s="19" t="s">
        <v>152</v>
      </c>
      <c r="K37" s="28"/>
    </row>
    <row r="38" spans="1:12" s="22" customFormat="1" ht="15.75" thickBot="1">
      <c r="A38" s="203" t="s">
        <v>94</v>
      </c>
      <c r="B38" s="189" t="s">
        <v>192</v>
      </c>
      <c r="C38" s="190" t="s">
        <v>39</v>
      </c>
      <c r="D38" s="189" t="s">
        <v>14</v>
      </c>
      <c r="E38" s="205">
        <v>1</v>
      </c>
      <c r="F38" s="161"/>
      <c r="G38" s="194">
        <v>0.30609999999999998</v>
      </c>
      <c r="H38" s="206">
        <f t="shared" si="2"/>
        <v>0</v>
      </c>
      <c r="I38" s="196">
        <f t="shared" si="1"/>
        <v>0</v>
      </c>
      <c r="J38" s="21">
        <v>22.56</v>
      </c>
      <c r="K38" s="24"/>
    </row>
    <row r="39" spans="1:12" ht="15.75" thickBot="1">
      <c r="A39" s="256" t="s">
        <v>159</v>
      </c>
      <c r="B39" s="257"/>
      <c r="C39" s="257"/>
      <c r="D39" s="257"/>
      <c r="E39" s="257"/>
      <c r="F39" s="257"/>
      <c r="G39" s="257"/>
      <c r="H39" s="259"/>
      <c r="I39" s="207">
        <f>SUM(I22:I38)</f>
        <v>0</v>
      </c>
      <c r="K39" s="6"/>
    </row>
    <row r="40" spans="1:12">
      <c r="A40" s="201" t="s">
        <v>95</v>
      </c>
      <c r="B40" s="229"/>
      <c r="C40" s="202" t="s">
        <v>9</v>
      </c>
      <c r="D40" s="231"/>
      <c r="E40" s="232"/>
      <c r="F40" s="232"/>
      <c r="G40" s="232"/>
      <c r="H40" s="232"/>
      <c r="I40" s="233"/>
      <c r="K40" s="6"/>
    </row>
    <row r="41" spans="1:12">
      <c r="A41" s="186" t="s">
        <v>96</v>
      </c>
      <c r="B41" s="230"/>
      <c r="C41" s="187" t="s">
        <v>2</v>
      </c>
      <c r="D41" s="234"/>
      <c r="E41" s="235"/>
      <c r="F41" s="235"/>
      <c r="G41" s="235"/>
      <c r="H41" s="235"/>
      <c r="I41" s="236"/>
      <c r="K41" s="6"/>
    </row>
    <row r="42" spans="1:12" s="22" customFormat="1">
      <c r="A42" s="203" t="s">
        <v>97</v>
      </c>
      <c r="B42" s="204" t="s">
        <v>198</v>
      </c>
      <c r="C42" s="190" t="s">
        <v>40</v>
      </c>
      <c r="D42" s="189" t="s">
        <v>10</v>
      </c>
      <c r="E42" s="205">
        <v>25</v>
      </c>
      <c r="F42" s="163"/>
      <c r="G42" s="194">
        <v>0.30609999999999998</v>
      </c>
      <c r="H42" s="206">
        <f t="shared" ref="H42:H47" si="3">F42*1.3061</f>
        <v>0</v>
      </c>
      <c r="I42" s="196">
        <f t="shared" ref="I42:I56" si="4">E42*H42</f>
        <v>0</v>
      </c>
      <c r="J42" s="21">
        <v>2.4900000000000002</v>
      </c>
      <c r="K42" s="24"/>
    </row>
    <row r="43" spans="1:12" s="22" customFormat="1">
      <c r="A43" s="203" t="s">
        <v>98</v>
      </c>
      <c r="B43" s="204" t="s">
        <v>195</v>
      </c>
      <c r="C43" s="190" t="s">
        <v>41</v>
      </c>
      <c r="D43" s="189" t="s">
        <v>10</v>
      </c>
      <c r="E43" s="205">
        <v>25</v>
      </c>
      <c r="F43" s="163"/>
      <c r="G43" s="194">
        <v>0.30609999999999998</v>
      </c>
      <c r="H43" s="206">
        <f t="shared" si="3"/>
        <v>0</v>
      </c>
      <c r="I43" s="196">
        <f t="shared" si="4"/>
        <v>0</v>
      </c>
      <c r="J43" s="21">
        <v>2.7</v>
      </c>
      <c r="K43" s="24"/>
    </row>
    <row r="44" spans="1:12" s="22" customFormat="1">
      <c r="A44" s="203" t="s">
        <v>99</v>
      </c>
      <c r="B44" s="204" t="s">
        <v>199</v>
      </c>
      <c r="C44" s="190" t="s">
        <v>42</v>
      </c>
      <c r="D44" s="189" t="s">
        <v>14</v>
      </c>
      <c r="E44" s="205">
        <v>1</v>
      </c>
      <c r="F44" s="163"/>
      <c r="G44" s="194">
        <v>0.30609999999999998</v>
      </c>
      <c r="H44" s="206">
        <f>F44*1.3061</f>
        <v>0</v>
      </c>
      <c r="I44" s="196">
        <f t="shared" si="4"/>
        <v>0</v>
      </c>
      <c r="J44" s="21">
        <v>59.27</v>
      </c>
      <c r="K44" s="24"/>
    </row>
    <row r="45" spans="1:12" s="23" customFormat="1">
      <c r="A45" s="203" t="s">
        <v>100</v>
      </c>
      <c r="B45" s="189" t="s">
        <v>200</v>
      </c>
      <c r="C45" s="190" t="s">
        <v>43</v>
      </c>
      <c r="D45" s="189" t="s">
        <v>12</v>
      </c>
      <c r="E45" s="205">
        <v>6</v>
      </c>
      <c r="F45" s="163"/>
      <c r="G45" s="194">
        <v>0.30609999999999998</v>
      </c>
      <c r="H45" s="206">
        <f t="shared" si="3"/>
        <v>0</v>
      </c>
      <c r="I45" s="196">
        <f t="shared" si="4"/>
        <v>0</v>
      </c>
      <c r="J45" s="21">
        <v>0.93</v>
      </c>
      <c r="K45" s="29"/>
      <c r="L45" s="30"/>
    </row>
    <row r="46" spans="1:12" s="22" customFormat="1" ht="25.5">
      <c r="A46" s="203" t="s">
        <v>101</v>
      </c>
      <c r="B46" s="189" t="s">
        <v>201</v>
      </c>
      <c r="C46" s="190" t="s">
        <v>44</v>
      </c>
      <c r="D46" s="189" t="s">
        <v>12</v>
      </c>
      <c r="E46" s="205">
        <v>6</v>
      </c>
      <c r="F46" s="163"/>
      <c r="G46" s="194">
        <v>0.30609999999999998</v>
      </c>
      <c r="H46" s="206">
        <f t="shared" si="3"/>
        <v>0</v>
      </c>
      <c r="I46" s="196">
        <f t="shared" si="4"/>
        <v>0</v>
      </c>
      <c r="J46" s="21">
        <v>6.6</v>
      </c>
      <c r="K46" s="31"/>
      <c r="L46" s="31"/>
    </row>
    <row r="47" spans="1:12" s="23" customFormat="1" ht="25.5">
      <c r="A47" s="203" t="s">
        <v>102</v>
      </c>
      <c r="B47" s="189" t="s">
        <v>202</v>
      </c>
      <c r="C47" s="190" t="s">
        <v>153</v>
      </c>
      <c r="D47" s="189" t="s">
        <v>14</v>
      </c>
      <c r="E47" s="205">
        <v>1</v>
      </c>
      <c r="F47" s="163"/>
      <c r="G47" s="194">
        <v>0.30609999999999998</v>
      </c>
      <c r="H47" s="206">
        <f t="shared" si="3"/>
        <v>0</v>
      </c>
      <c r="I47" s="196">
        <f t="shared" si="4"/>
        <v>0</v>
      </c>
      <c r="J47" s="21">
        <v>255.86</v>
      </c>
      <c r="K47" s="32"/>
    </row>
    <row r="48" spans="1:12" s="20" customFormat="1">
      <c r="A48" s="203" t="s">
        <v>103</v>
      </c>
      <c r="B48" s="189" t="s">
        <v>203</v>
      </c>
      <c r="C48" s="190" t="s">
        <v>45</v>
      </c>
      <c r="D48" s="189" t="s">
        <v>38</v>
      </c>
      <c r="E48" s="205">
        <v>100</v>
      </c>
      <c r="F48" s="163"/>
      <c r="G48" s="208">
        <v>0.2253</v>
      </c>
      <c r="H48" s="191">
        <f>F48*1.2253</f>
        <v>0</v>
      </c>
      <c r="I48" s="193">
        <f t="shared" si="4"/>
        <v>0</v>
      </c>
      <c r="J48" s="19">
        <v>19.7</v>
      </c>
    </row>
    <row r="49" spans="1:13" s="22" customFormat="1">
      <c r="A49" s="203" t="s">
        <v>104</v>
      </c>
      <c r="B49" s="189" t="s">
        <v>204</v>
      </c>
      <c r="C49" s="190" t="s">
        <v>46</v>
      </c>
      <c r="D49" s="189" t="s">
        <v>14</v>
      </c>
      <c r="E49" s="205">
        <v>1</v>
      </c>
      <c r="F49" s="160"/>
      <c r="G49" s="194">
        <v>0.30609999999999998</v>
      </c>
      <c r="H49" s="206">
        <f>F49*1.3061</f>
        <v>0</v>
      </c>
      <c r="I49" s="196">
        <f t="shared" si="4"/>
        <v>0</v>
      </c>
      <c r="J49" s="21">
        <v>663.43</v>
      </c>
      <c r="K49" s="24"/>
      <c r="L49" s="27"/>
    </row>
    <row r="50" spans="1:13" s="18" customFormat="1">
      <c r="A50" s="203" t="s">
        <v>105</v>
      </c>
      <c r="B50" s="189" t="s">
        <v>205</v>
      </c>
      <c r="C50" s="190" t="s">
        <v>47</v>
      </c>
      <c r="D50" s="189" t="s">
        <v>38</v>
      </c>
      <c r="E50" s="205">
        <v>6</v>
      </c>
      <c r="F50" s="163"/>
      <c r="G50" s="208">
        <v>0.2253</v>
      </c>
      <c r="H50" s="191">
        <f>F50*1.2253</f>
        <v>0</v>
      </c>
      <c r="I50" s="193">
        <f t="shared" si="4"/>
        <v>0</v>
      </c>
      <c r="J50" s="46">
        <v>2.13</v>
      </c>
      <c r="K50" s="16"/>
      <c r="L50" s="17"/>
    </row>
    <row r="51" spans="1:13" s="18" customFormat="1">
      <c r="A51" s="203" t="s">
        <v>106</v>
      </c>
      <c r="B51" s="189" t="s">
        <v>206</v>
      </c>
      <c r="C51" s="190" t="s">
        <v>48</v>
      </c>
      <c r="D51" s="189" t="s">
        <v>38</v>
      </c>
      <c r="E51" s="205">
        <v>224</v>
      </c>
      <c r="F51" s="163"/>
      <c r="G51" s="208">
        <v>0.2253</v>
      </c>
      <c r="H51" s="191">
        <f>F51*1.2253</f>
        <v>0</v>
      </c>
      <c r="I51" s="193">
        <f t="shared" si="4"/>
        <v>0</v>
      </c>
      <c r="J51" s="46">
        <v>0.7</v>
      </c>
      <c r="K51" s="16"/>
      <c r="L51" s="17"/>
    </row>
    <row r="52" spans="1:13" s="18" customFormat="1">
      <c r="A52" s="203" t="s">
        <v>107</v>
      </c>
      <c r="B52" s="189" t="s">
        <v>207</v>
      </c>
      <c r="C52" s="190" t="s">
        <v>49</v>
      </c>
      <c r="D52" s="189" t="s">
        <v>38</v>
      </c>
      <c r="E52" s="205">
        <v>336</v>
      </c>
      <c r="F52" s="163"/>
      <c r="G52" s="208">
        <v>0.2253</v>
      </c>
      <c r="H52" s="191">
        <f>F52*1.2253</f>
        <v>0</v>
      </c>
      <c r="I52" s="193">
        <f t="shared" si="4"/>
        <v>0</v>
      </c>
      <c r="J52" s="46">
        <v>2.98</v>
      </c>
      <c r="K52" s="16"/>
      <c r="L52" s="17"/>
    </row>
    <row r="53" spans="1:13" s="18" customFormat="1">
      <c r="A53" s="203" t="s">
        <v>108</v>
      </c>
      <c r="B53" s="189" t="s">
        <v>208</v>
      </c>
      <c r="C53" s="190" t="s">
        <v>50</v>
      </c>
      <c r="D53" s="189" t="s">
        <v>51</v>
      </c>
      <c r="E53" s="205">
        <v>17</v>
      </c>
      <c r="F53" s="163"/>
      <c r="G53" s="208">
        <v>0.2253</v>
      </c>
      <c r="H53" s="191">
        <f>F53*1.2253</f>
        <v>0</v>
      </c>
      <c r="I53" s="193">
        <f t="shared" si="4"/>
        <v>0</v>
      </c>
      <c r="J53" s="46">
        <v>4.3499999999999996</v>
      </c>
      <c r="K53" s="16"/>
      <c r="L53" s="17"/>
    </row>
    <row r="54" spans="1:13" s="35" customFormat="1">
      <c r="A54" s="203" t="s">
        <v>109</v>
      </c>
      <c r="B54" s="189" t="s">
        <v>209</v>
      </c>
      <c r="C54" s="190" t="s">
        <v>154</v>
      </c>
      <c r="D54" s="189" t="s">
        <v>14</v>
      </c>
      <c r="E54" s="205">
        <v>1</v>
      </c>
      <c r="F54" s="160"/>
      <c r="G54" s="194">
        <v>0.30609999999999998</v>
      </c>
      <c r="H54" s="206">
        <f>F54*1.3061</f>
        <v>0</v>
      </c>
      <c r="I54" s="196">
        <f t="shared" si="4"/>
        <v>0</v>
      </c>
      <c r="J54" s="21">
        <v>982.91</v>
      </c>
      <c r="K54" s="33"/>
      <c r="L54" s="34"/>
    </row>
    <row r="55" spans="1:13" s="18" customFormat="1" ht="25.5">
      <c r="A55" s="203" t="s">
        <v>110</v>
      </c>
      <c r="B55" s="189" t="s">
        <v>229</v>
      </c>
      <c r="C55" s="190" t="s">
        <v>3</v>
      </c>
      <c r="D55" s="189" t="s">
        <v>4</v>
      </c>
      <c r="E55" s="205">
        <v>1</v>
      </c>
      <c r="F55" s="162"/>
      <c r="G55" s="208">
        <v>0.2253</v>
      </c>
      <c r="H55" s="191">
        <f>F55*1.2253</f>
        <v>0</v>
      </c>
      <c r="I55" s="193">
        <f t="shared" si="4"/>
        <v>0</v>
      </c>
      <c r="J55" s="46" t="s">
        <v>152</v>
      </c>
      <c r="K55" s="16"/>
      <c r="L55" s="17"/>
    </row>
    <row r="56" spans="1:13" s="18" customFormat="1" ht="26.25" thickBot="1">
      <c r="A56" s="203" t="s">
        <v>111</v>
      </c>
      <c r="B56" s="189" t="s">
        <v>229</v>
      </c>
      <c r="C56" s="209" t="s">
        <v>165</v>
      </c>
      <c r="D56" s="197" t="s">
        <v>4</v>
      </c>
      <c r="E56" s="210">
        <v>1</v>
      </c>
      <c r="F56" s="164"/>
      <c r="G56" s="208">
        <v>0.2253</v>
      </c>
      <c r="H56" s="191">
        <f>F56*1.2253</f>
        <v>0</v>
      </c>
      <c r="I56" s="193">
        <f t="shared" si="4"/>
        <v>0</v>
      </c>
      <c r="J56" s="46" t="s">
        <v>152</v>
      </c>
      <c r="K56" s="16"/>
      <c r="L56" s="17"/>
    </row>
    <row r="57" spans="1:13" ht="15.75" thickBot="1">
      <c r="A57" s="211"/>
      <c r="B57" s="212"/>
      <c r="C57" s="252" t="s">
        <v>160</v>
      </c>
      <c r="D57" s="252"/>
      <c r="E57" s="252"/>
      <c r="F57" s="252"/>
      <c r="G57" s="252"/>
      <c r="H57" s="252"/>
      <c r="I57" s="200">
        <f>SUM(I42:I56)</f>
        <v>0</v>
      </c>
      <c r="K57" s="6"/>
      <c r="L57" s="4"/>
    </row>
    <row r="58" spans="1:13">
      <c r="A58" s="201" t="s">
        <v>112</v>
      </c>
      <c r="B58" s="229"/>
      <c r="C58" s="202" t="s">
        <v>5</v>
      </c>
      <c r="D58" s="231"/>
      <c r="E58" s="232"/>
      <c r="F58" s="232"/>
      <c r="G58" s="232"/>
      <c r="H58" s="232"/>
      <c r="I58" s="233"/>
    </row>
    <row r="59" spans="1:13">
      <c r="A59" s="186" t="s">
        <v>113</v>
      </c>
      <c r="B59" s="230"/>
      <c r="C59" s="187" t="s">
        <v>2</v>
      </c>
      <c r="D59" s="234"/>
      <c r="E59" s="235"/>
      <c r="F59" s="235"/>
      <c r="G59" s="235"/>
      <c r="H59" s="235"/>
      <c r="I59" s="236"/>
      <c r="K59" s="6"/>
      <c r="M59" s="8"/>
    </row>
    <row r="60" spans="1:13" s="22" customFormat="1">
      <c r="A60" s="203" t="s">
        <v>114</v>
      </c>
      <c r="B60" s="189" t="s">
        <v>197</v>
      </c>
      <c r="C60" s="190" t="s">
        <v>52</v>
      </c>
      <c r="D60" s="189" t="s">
        <v>21</v>
      </c>
      <c r="E60" s="205">
        <v>0.17</v>
      </c>
      <c r="F60" s="163"/>
      <c r="G60" s="194">
        <v>0.30609999999999998</v>
      </c>
      <c r="H60" s="206">
        <f t="shared" ref="H60:H66" si="5">F60*1.3061</f>
        <v>0</v>
      </c>
      <c r="I60" s="196">
        <f t="shared" ref="I60:I68" si="6">E60*H60</f>
        <v>0</v>
      </c>
      <c r="J60" s="21">
        <v>679.74</v>
      </c>
      <c r="K60" s="24"/>
      <c r="M60" s="30"/>
    </row>
    <row r="61" spans="1:13" s="22" customFormat="1">
      <c r="A61" s="203" t="s">
        <v>115</v>
      </c>
      <c r="B61" s="204" t="s">
        <v>195</v>
      </c>
      <c r="C61" s="190" t="s">
        <v>41</v>
      </c>
      <c r="D61" s="189" t="s">
        <v>10</v>
      </c>
      <c r="E61" s="205">
        <v>170</v>
      </c>
      <c r="F61" s="163"/>
      <c r="G61" s="194">
        <v>0.30609999999999998</v>
      </c>
      <c r="H61" s="206">
        <f t="shared" si="5"/>
        <v>0</v>
      </c>
      <c r="I61" s="196">
        <f t="shared" si="6"/>
        <v>0</v>
      </c>
      <c r="J61" s="21">
        <v>2.7</v>
      </c>
      <c r="K61" s="24"/>
      <c r="M61" s="30"/>
    </row>
    <row r="62" spans="1:13" s="22" customFormat="1">
      <c r="A62" s="203" t="s">
        <v>116</v>
      </c>
      <c r="B62" s="204" t="s">
        <v>210</v>
      </c>
      <c r="C62" s="190" t="s">
        <v>53</v>
      </c>
      <c r="D62" s="189" t="s">
        <v>16</v>
      </c>
      <c r="E62" s="205">
        <v>10.199999999999999</v>
      </c>
      <c r="F62" s="163"/>
      <c r="G62" s="194">
        <v>0.30609999999999998</v>
      </c>
      <c r="H62" s="206">
        <f t="shared" si="5"/>
        <v>0</v>
      </c>
      <c r="I62" s="196">
        <f t="shared" si="6"/>
        <v>0</v>
      </c>
      <c r="J62" s="21">
        <v>27.03</v>
      </c>
      <c r="K62" s="24"/>
      <c r="M62" s="30"/>
    </row>
    <row r="63" spans="1:13" s="38" customFormat="1">
      <c r="A63" s="203" t="s">
        <v>117</v>
      </c>
      <c r="B63" s="204" t="s">
        <v>211</v>
      </c>
      <c r="C63" s="190" t="s">
        <v>54</v>
      </c>
      <c r="D63" s="189" t="s">
        <v>16</v>
      </c>
      <c r="E63" s="205">
        <v>30.599999999999998</v>
      </c>
      <c r="F63" s="163"/>
      <c r="G63" s="194">
        <v>0.30609999999999998</v>
      </c>
      <c r="H63" s="206">
        <f t="shared" si="5"/>
        <v>0</v>
      </c>
      <c r="I63" s="196">
        <f t="shared" si="6"/>
        <v>0</v>
      </c>
      <c r="J63" s="36">
        <v>5.76</v>
      </c>
      <c r="K63" s="37"/>
      <c r="M63" s="39"/>
    </row>
    <row r="64" spans="1:13" s="38" customFormat="1">
      <c r="A64" s="203" t="s">
        <v>118</v>
      </c>
      <c r="B64" s="204" t="s">
        <v>227</v>
      </c>
      <c r="C64" s="190" t="s">
        <v>228</v>
      </c>
      <c r="D64" s="189" t="s">
        <v>10</v>
      </c>
      <c r="E64" s="205">
        <v>68</v>
      </c>
      <c r="F64" s="163"/>
      <c r="G64" s="194">
        <v>0.30609999999999998</v>
      </c>
      <c r="H64" s="206">
        <f t="shared" si="5"/>
        <v>0</v>
      </c>
      <c r="I64" s="196">
        <f t="shared" si="6"/>
        <v>0</v>
      </c>
      <c r="J64" s="36"/>
      <c r="K64" s="37"/>
      <c r="M64" s="39"/>
    </row>
    <row r="65" spans="1:13" s="43" customFormat="1">
      <c r="A65" s="203" t="s">
        <v>119</v>
      </c>
      <c r="B65" s="204" t="s">
        <v>194</v>
      </c>
      <c r="C65" s="190" t="s">
        <v>55</v>
      </c>
      <c r="D65" s="189" t="s">
        <v>16</v>
      </c>
      <c r="E65" s="205">
        <v>40.799999999999997</v>
      </c>
      <c r="F65" s="163"/>
      <c r="G65" s="194">
        <v>0.30609999999999998</v>
      </c>
      <c r="H65" s="206">
        <f t="shared" si="5"/>
        <v>0</v>
      </c>
      <c r="I65" s="196">
        <f t="shared" si="6"/>
        <v>0</v>
      </c>
      <c r="J65" s="21">
        <v>10.15</v>
      </c>
      <c r="K65" s="40"/>
      <c r="L65" s="41"/>
      <c r="M65" s="42"/>
    </row>
    <row r="66" spans="1:13" s="38" customFormat="1">
      <c r="A66" s="203" t="s">
        <v>120</v>
      </c>
      <c r="B66" s="204" t="s">
        <v>196</v>
      </c>
      <c r="C66" s="190" t="s">
        <v>56</v>
      </c>
      <c r="D66" s="189" t="s">
        <v>12</v>
      </c>
      <c r="E66" s="205">
        <v>170</v>
      </c>
      <c r="F66" s="163"/>
      <c r="G66" s="194">
        <v>0.30609999999999998</v>
      </c>
      <c r="H66" s="206">
        <f t="shared" si="5"/>
        <v>0</v>
      </c>
      <c r="I66" s="196">
        <f t="shared" si="6"/>
        <v>0</v>
      </c>
      <c r="J66" s="36">
        <v>0.98</v>
      </c>
    </row>
    <row r="67" spans="1:13" s="18" customFormat="1">
      <c r="A67" s="188" t="s">
        <v>147</v>
      </c>
      <c r="B67" s="189" t="s">
        <v>213</v>
      </c>
      <c r="C67" s="190" t="s">
        <v>57</v>
      </c>
      <c r="D67" s="189" t="s">
        <v>38</v>
      </c>
      <c r="E67" s="205">
        <v>170</v>
      </c>
      <c r="F67" s="163"/>
      <c r="G67" s="208">
        <v>0.2253</v>
      </c>
      <c r="H67" s="191">
        <f>F67*1.2253</f>
        <v>0</v>
      </c>
      <c r="I67" s="193">
        <f t="shared" si="6"/>
        <v>0</v>
      </c>
      <c r="J67" s="46">
        <v>3.6</v>
      </c>
    </row>
    <row r="68" spans="1:13" s="18" customFormat="1" ht="39" thickBot="1">
      <c r="A68" s="213" t="s">
        <v>226</v>
      </c>
      <c r="B68" s="189" t="s">
        <v>229</v>
      </c>
      <c r="C68" s="209" t="s">
        <v>67</v>
      </c>
      <c r="D68" s="197" t="s">
        <v>38</v>
      </c>
      <c r="E68" s="210">
        <v>170</v>
      </c>
      <c r="F68" s="164"/>
      <c r="G68" s="194">
        <v>0.30609999999999998</v>
      </c>
      <c r="H68" s="191">
        <f>(F68*G68)+F68</f>
        <v>0</v>
      </c>
      <c r="I68" s="193">
        <f t="shared" si="6"/>
        <v>0</v>
      </c>
      <c r="J68" s="46" t="s">
        <v>152</v>
      </c>
      <c r="K68" s="16"/>
      <c r="L68" s="17"/>
    </row>
    <row r="69" spans="1:13" s="11" customFormat="1" ht="15.75" thickBot="1">
      <c r="A69" s="211"/>
      <c r="B69" s="212"/>
      <c r="C69" s="252" t="s">
        <v>161</v>
      </c>
      <c r="D69" s="252"/>
      <c r="E69" s="252"/>
      <c r="F69" s="252"/>
      <c r="G69" s="252"/>
      <c r="H69" s="252"/>
      <c r="I69" s="200">
        <f>SUM(I60:I68)</f>
        <v>0</v>
      </c>
      <c r="J69" s="2"/>
      <c r="K69" s="9"/>
      <c r="L69" s="10"/>
    </row>
    <row r="70" spans="1:13">
      <c r="A70" s="201" t="s">
        <v>121</v>
      </c>
      <c r="B70" s="229"/>
      <c r="C70" s="202" t="s">
        <v>6</v>
      </c>
      <c r="D70" s="231"/>
      <c r="E70" s="232"/>
      <c r="F70" s="232"/>
      <c r="G70" s="232"/>
      <c r="H70" s="232"/>
      <c r="I70" s="233"/>
      <c r="K70" s="6"/>
    </row>
    <row r="71" spans="1:13">
      <c r="A71" s="186" t="s">
        <v>122</v>
      </c>
      <c r="B71" s="230"/>
      <c r="C71" s="187" t="s">
        <v>2</v>
      </c>
      <c r="D71" s="234"/>
      <c r="E71" s="235"/>
      <c r="F71" s="235"/>
      <c r="G71" s="235"/>
      <c r="H71" s="235"/>
      <c r="I71" s="236"/>
      <c r="K71" s="6"/>
    </row>
    <row r="72" spans="1:13" s="5" customFormat="1" ht="26.25" thickBot="1">
      <c r="A72" s="214" t="s">
        <v>123</v>
      </c>
      <c r="B72" s="189" t="s">
        <v>229</v>
      </c>
      <c r="C72" s="209" t="s">
        <v>63</v>
      </c>
      <c r="D72" s="215" t="s">
        <v>4</v>
      </c>
      <c r="E72" s="210">
        <v>1</v>
      </c>
      <c r="F72" s="164"/>
      <c r="G72" s="194">
        <v>0.2253</v>
      </c>
      <c r="H72" s="191">
        <f>F72*(1+G72)</f>
        <v>0</v>
      </c>
      <c r="I72" s="196">
        <f>E72*H72</f>
        <v>0</v>
      </c>
      <c r="J72" s="45" t="s">
        <v>152</v>
      </c>
      <c r="K72" s="7"/>
    </row>
    <row r="73" spans="1:13" s="13" customFormat="1" ht="15.75" thickBot="1">
      <c r="A73" s="211"/>
      <c r="B73" s="212"/>
      <c r="C73" s="252" t="s">
        <v>162</v>
      </c>
      <c r="D73" s="252"/>
      <c r="E73" s="252"/>
      <c r="F73" s="252"/>
      <c r="G73" s="252"/>
      <c r="H73" s="252"/>
      <c r="I73" s="200">
        <f>I72</f>
        <v>0</v>
      </c>
      <c r="J73" s="2"/>
      <c r="K73" s="12"/>
    </row>
    <row r="74" spans="1:13">
      <c r="A74" s="201" t="s">
        <v>124</v>
      </c>
      <c r="B74" s="229"/>
      <c r="C74" s="202" t="s">
        <v>62</v>
      </c>
      <c r="D74" s="231"/>
      <c r="E74" s="232"/>
      <c r="F74" s="232"/>
      <c r="G74" s="232"/>
      <c r="H74" s="232"/>
      <c r="I74" s="233"/>
      <c r="K74" s="6"/>
    </row>
    <row r="75" spans="1:13">
      <c r="A75" s="186" t="s">
        <v>125</v>
      </c>
      <c r="B75" s="230"/>
      <c r="C75" s="187" t="s">
        <v>2</v>
      </c>
      <c r="D75" s="234"/>
      <c r="E75" s="235"/>
      <c r="F75" s="235"/>
      <c r="G75" s="235"/>
      <c r="H75" s="235"/>
      <c r="I75" s="236"/>
      <c r="K75" s="6"/>
      <c r="L75" s="4"/>
      <c r="M75" s="4"/>
    </row>
    <row r="76" spans="1:13" s="23" customFormat="1">
      <c r="A76" s="203" t="s">
        <v>126</v>
      </c>
      <c r="B76" s="189" t="s">
        <v>214</v>
      </c>
      <c r="C76" s="190" t="s">
        <v>11</v>
      </c>
      <c r="D76" s="189" t="s">
        <v>12</v>
      </c>
      <c r="E76" s="205">
        <v>27</v>
      </c>
      <c r="F76" s="163"/>
      <c r="G76" s="194">
        <v>0.30609999999999998</v>
      </c>
      <c r="H76" s="206">
        <f t="shared" ref="H76:H81" si="7">F76*1.3061</f>
        <v>0</v>
      </c>
      <c r="I76" s="196">
        <f t="shared" ref="I76:I81" si="8">E76*H76</f>
        <v>0</v>
      </c>
      <c r="J76" s="21">
        <v>34.24</v>
      </c>
      <c r="K76" s="29"/>
      <c r="L76" s="30"/>
      <c r="M76" s="44"/>
    </row>
    <row r="77" spans="1:13" s="23" customFormat="1">
      <c r="A77" s="203" t="s">
        <v>127</v>
      </c>
      <c r="B77" s="189" t="s">
        <v>215</v>
      </c>
      <c r="C77" s="190" t="s">
        <v>13</v>
      </c>
      <c r="D77" s="189" t="s">
        <v>14</v>
      </c>
      <c r="E77" s="205">
        <v>1</v>
      </c>
      <c r="F77" s="165"/>
      <c r="G77" s="194">
        <v>0.30609999999999998</v>
      </c>
      <c r="H77" s="206">
        <f t="shared" si="7"/>
        <v>0</v>
      </c>
      <c r="I77" s="196">
        <f t="shared" si="8"/>
        <v>0</v>
      </c>
      <c r="J77" s="21">
        <v>970.77</v>
      </c>
    </row>
    <row r="78" spans="1:13" s="23" customFormat="1">
      <c r="A78" s="203" t="s">
        <v>128</v>
      </c>
      <c r="B78" s="204" t="s">
        <v>216</v>
      </c>
      <c r="C78" s="190" t="s">
        <v>15</v>
      </c>
      <c r="D78" s="189" t="s">
        <v>16</v>
      </c>
      <c r="E78" s="205">
        <v>1.5</v>
      </c>
      <c r="F78" s="163"/>
      <c r="G78" s="194">
        <v>0.30609999999999998</v>
      </c>
      <c r="H78" s="206">
        <f t="shared" si="7"/>
        <v>0</v>
      </c>
      <c r="I78" s="196">
        <f t="shared" si="8"/>
        <v>0</v>
      </c>
      <c r="J78" s="21">
        <v>205.52</v>
      </c>
    </row>
    <row r="79" spans="1:13" s="23" customFormat="1">
      <c r="A79" s="203" t="s">
        <v>129</v>
      </c>
      <c r="B79" s="216" t="s">
        <v>230</v>
      </c>
      <c r="C79" s="190" t="s">
        <v>17</v>
      </c>
      <c r="D79" s="189" t="s">
        <v>16</v>
      </c>
      <c r="E79" s="205">
        <v>1.5</v>
      </c>
      <c r="F79" s="163"/>
      <c r="G79" s="194">
        <v>0.30609999999999998</v>
      </c>
      <c r="H79" s="206">
        <f t="shared" si="7"/>
        <v>0</v>
      </c>
      <c r="I79" s="196">
        <f t="shared" si="8"/>
        <v>0</v>
      </c>
      <c r="J79" s="21">
        <v>120.93</v>
      </c>
    </row>
    <row r="80" spans="1:13" s="23" customFormat="1">
      <c r="A80" s="203" t="s">
        <v>130</v>
      </c>
      <c r="B80" s="189" t="s">
        <v>193</v>
      </c>
      <c r="C80" s="190" t="s">
        <v>18</v>
      </c>
      <c r="D80" s="189" t="s">
        <v>10</v>
      </c>
      <c r="E80" s="205">
        <v>2</v>
      </c>
      <c r="F80" s="163"/>
      <c r="G80" s="194">
        <v>0.30609999999999998</v>
      </c>
      <c r="H80" s="206">
        <f t="shared" si="7"/>
        <v>0</v>
      </c>
      <c r="I80" s="196">
        <f t="shared" si="8"/>
        <v>0</v>
      </c>
      <c r="J80" s="21">
        <v>29.08</v>
      </c>
      <c r="K80" s="22"/>
    </row>
    <row r="81" spans="1:11" s="23" customFormat="1" ht="15.75" thickBot="1">
      <c r="A81" s="214" t="s">
        <v>131</v>
      </c>
      <c r="B81" s="216" t="s">
        <v>231</v>
      </c>
      <c r="C81" s="209" t="s">
        <v>19</v>
      </c>
      <c r="D81" s="197" t="s">
        <v>10</v>
      </c>
      <c r="E81" s="210">
        <v>2</v>
      </c>
      <c r="F81" s="166"/>
      <c r="G81" s="194">
        <v>0.30609999999999998</v>
      </c>
      <c r="H81" s="217">
        <f t="shared" si="7"/>
        <v>0</v>
      </c>
      <c r="I81" s="196">
        <f t="shared" si="8"/>
        <v>0</v>
      </c>
      <c r="J81" s="21">
        <v>10.01</v>
      </c>
      <c r="K81" s="22"/>
    </row>
    <row r="82" spans="1:11" s="15" customFormat="1" ht="15.75" thickBot="1">
      <c r="A82" s="256" t="s">
        <v>163</v>
      </c>
      <c r="B82" s="257"/>
      <c r="C82" s="257"/>
      <c r="D82" s="257"/>
      <c r="E82" s="257"/>
      <c r="F82" s="257"/>
      <c r="G82" s="257"/>
      <c r="H82" s="259"/>
      <c r="I82" s="207">
        <f>SUM(I76:I81)</f>
        <v>0</v>
      </c>
      <c r="J82" s="14"/>
      <c r="K82" s="1"/>
    </row>
    <row r="83" spans="1:11" ht="25.5">
      <c r="A83" s="201" t="s">
        <v>132</v>
      </c>
      <c r="B83" s="237"/>
      <c r="C83" s="202" t="s">
        <v>7</v>
      </c>
      <c r="D83" s="239"/>
      <c r="E83" s="240"/>
      <c r="F83" s="240"/>
      <c r="G83" s="240"/>
      <c r="H83" s="240"/>
      <c r="I83" s="241"/>
    </row>
    <row r="84" spans="1:11">
      <c r="A84" s="186" t="s">
        <v>133</v>
      </c>
      <c r="B84" s="230"/>
      <c r="C84" s="187" t="s">
        <v>2</v>
      </c>
      <c r="D84" s="234"/>
      <c r="E84" s="235"/>
      <c r="F84" s="235"/>
      <c r="G84" s="235"/>
      <c r="H84" s="235"/>
      <c r="I84" s="236"/>
    </row>
    <row r="85" spans="1:11" s="22" customFormat="1">
      <c r="A85" s="203" t="s">
        <v>134</v>
      </c>
      <c r="B85" s="204" t="s">
        <v>198</v>
      </c>
      <c r="C85" s="190" t="s">
        <v>40</v>
      </c>
      <c r="D85" s="189" t="s">
        <v>10</v>
      </c>
      <c r="E85" s="205">
        <v>25</v>
      </c>
      <c r="F85" s="165"/>
      <c r="G85" s="194">
        <v>0.30609999999999998</v>
      </c>
      <c r="H85" s="218">
        <f t="shared" ref="H85:H96" si="9">F85*1.3061</f>
        <v>0</v>
      </c>
      <c r="I85" s="196">
        <f t="shared" ref="I85:I96" si="10">E85*H85</f>
        <v>0</v>
      </c>
      <c r="J85" s="21">
        <v>2.4900000000000002</v>
      </c>
    </row>
    <row r="86" spans="1:11" s="22" customFormat="1">
      <c r="A86" s="203" t="s">
        <v>135</v>
      </c>
      <c r="B86" s="204" t="s">
        <v>195</v>
      </c>
      <c r="C86" s="190" t="s">
        <v>41</v>
      </c>
      <c r="D86" s="189" t="s">
        <v>10</v>
      </c>
      <c r="E86" s="205">
        <v>25</v>
      </c>
      <c r="F86" s="165"/>
      <c r="G86" s="194">
        <v>0.30609999999999998</v>
      </c>
      <c r="H86" s="206">
        <f t="shared" si="9"/>
        <v>0</v>
      </c>
      <c r="I86" s="196">
        <f t="shared" si="10"/>
        <v>0</v>
      </c>
      <c r="J86" s="21">
        <v>2.7</v>
      </c>
    </row>
    <row r="87" spans="1:11" s="22" customFormat="1">
      <c r="A87" s="203" t="s">
        <v>136</v>
      </c>
      <c r="B87" s="204" t="s">
        <v>210</v>
      </c>
      <c r="C87" s="190" t="s">
        <v>58</v>
      </c>
      <c r="D87" s="189" t="s">
        <v>16</v>
      </c>
      <c r="E87" s="205">
        <v>5</v>
      </c>
      <c r="F87" s="165"/>
      <c r="G87" s="194">
        <v>0.30609999999999998</v>
      </c>
      <c r="H87" s="206">
        <f t="shared" si="9"/>
        <v>0</v>
      </c>
      <c r="I87" s="196">
        <f t="shared" si="10"/>
        <v>0</v>
      </c>
      <c r="J87" s="21">
        <v>18.02</v>
      </c>
    </row>
    <row r="88" spans="1:11" s="22" customFormat="1">
      <c r="A88" s="203" t="s">
        <v>137</v>
      </c>
      <c r="B88" s="204" t="s">
        <v>227</v>
      </c>
      <c r="C88" s="190" t="s">
        <v>228</v>
      </c>
      <c r="D88" s="189" t="s">
        <v>10</v>
      </c>
      <c r="E88" s="205">
        <v>25</v>
      </c>
      <c r="F88" s="165"/>
      <c r="G88" s="194">
        <v>0.30609999999999998</v>
      </c>
      <c r="H88" s="206">
        <f t="shared" si="9"/>
        <v>0</v>
      </c>
      <c r="I88" s="196">
        <f t="shared" si="10"/>
        <v>0</v>
      </c>
      <c r="J88" s="21">
        <v>4.38</v>
      </c>
    </row>
    <row r="89" spans="1:11" s="23" customFormat="1">
      <c r="A89" s="203" t="s">
        <v>138</v>
      </c>
      <c r="B89" s="204" t="s">
        <v>217</v>
      </c>
      <c r="C89" s="190" t="s">
        <v>59</v>
      </c>
      <c r="D89" s="189" t="s">
        <v>10</v>
      </c>
      <c r="E89" s="205">
        <v>4</v>
      </c>
      <c r="F89" s="165"/>
      <c r="G89" s="194">
        <v>0.30609999999999998</v>
      </c>
      <c r="H89" s="206">
        <f t="shared" si="9"/>
        <v>0</v>
      </c>
      <c r="I89" s="196">
        <f t="shared" si="10"/>
        <v>0</v>
      </c>
      <c r="J89" s="21">
        <v>71.92</v>
      </c>
      <c r="K89" s="22"/>
    </row>
    <row r="90" spans="1:11" s="23" customFormat="1">
      <c r="A90" s="203" t="s">
        <v>139</v>
      </c>
      <c r="B90" s="216" t="s">
        <v>231</v>
      </c>
      <c r="C90" s="190" t="s">
        <v>19</v>
      </c>
      <c r="D90" s="189" t="s">
        <v>10</v>
      </c>
      <c r="E90" s="205">
        <v>4</v>
      </c>
      <c r="F90" s="165"/>
      <c r="G90" s="194">
        <v>0.30609999999999998</v>
      </c>
      <c r="H90" s="206">
        <f t="shared" si="9"/>
        <v>0</v>
      </c>
      <c r="I90" s="196">
        <f t="shared" si="10"/>
        <v>0</v>
      </c>
      <c r="J90" s="21">
        <v>10.01</v>
      </c>
      <c r="K90" s="22"/>
    </row>
    <row r="91" spans="1:11" s="22" customFormat="1">
      <c r="A91" s="203" t="s">
        <v>140</v>
      </c>
      <c r="B91" s="204" t="s">
        <v>212</v>
      </c>
      <c r="C91" s="190" t="s">
        <v>60</v>
      </c>
      <c r="D91" s="189" t="s">
        <v>29</v>
      </c>
      <c r="E91" s="205">
        <v>257.89999999999998</v>
      </c>
      <c r="F91" s="165"/>
      <c r="G91" s="194">
        <v>0.30609999999999998</v>
      </c>
      <c r="H91" s="206">
        <f t="shared" si="9"/>
        <v>0</v>
      </c>
      <c r="I91" s="196">
        <f t="shared" si="10"/>
        <v>0</v>
      </c>
      <c r="J91" s="21">
        <v>5.74</v>
      </c>
    </row>
    <row r="92" spans="1:11" s="23" customFormat="1">
      <c r="A92" s="203" t="s">
        <v>141</v>
      </c>
      <c r="B92" s="204" t="s">
        <v>216</v>
      </c>
      <c r="C92" s="190" t="s">
        <v>15</v>
      </c>
      <c r="D92" s="189" t="s">
        <v>16</v>
      </c>
      <c r="E92" s="205">
        <v>1.25</v>
      </c>
      <c r="F92" s="165"/>
      <c r="G92" s="194">
        <v>0.30609999999999998</v>
      </c>
      <c r="H92" s="206">
        <f t="shared" si="9"/>
        <v>0</v>
      </c>
      <c r="I92" s="196">
        <f t="shared" si="10"/>
        <v>0</v>
      </c>
      <c r="J92" s="21">
        <v>205.52</v>
      </c>
    </row>
    <row r="93" spans="1:11" s="23" customFormat="1">
      <c r="A93" s="203" t="s">
        <v>142</v>
      </c>
      <c r="B93" s="204" t="s">
        <v>218</v>
      </c>
      <c r="C93" s="190" t="s">
        <v>61</v>
      </c>
      <c r="D93" s="189" t="s">
        <v>16</v>
      </c>
      <c r="E93" s="205">
        <v>5</v>
      </c>
      <c r="F93" s="165"/>
      <c r="G93" s="194">
        <v>0.30609999999999998</v>
      </c>
      <c r="H93" s="206">
        <f t="shared" si="9"/>
        <v>0</v>
      </c>
      <c r="I93" s="196">
        <f t="shared" si="10"/>
        <v>0</v>
      </c>
      <c r="J93" s="21">
        <v>285.99</v>
      </c>
    </row>
    <row r="94" spans="1:11" s="23" customFormat="1">
      <c r="A94" s="203" t="s">
        <v>143</v>
      </c>
      <c r="B94" s="219" t="s">
        <v>230</v>
      </c>
      <c r="C94" s="190" t="s">
        <v>17</v>
      </c>
      <c r="D94" s="189" t="s">
        <v>16</v>
      </c>
      <c r="E94" s="205">
        <v>5</v>
      </c>
      <c r="F94" s="165"/>
      <c r="G94" s="194">
        <v>0.30609999999999998</v>
      </c>
      <c r="H94" s="206">
        <f t="shared" si="9"/>
        <v>0</v>
      </c>
      <c r="I94" s="196">
        <f t="shared" si="10"/>
        <v>0</v>
      </c>
      <c r="J94" s="21">
        <v>120.93</v>
      </c>
    </row>
    <row r="95" spans="1:11" s="18" customFormat="1">
      <c r="A95" s="203" t="s">
        <v>144</v>
      </c>
      <c r="B95" s="189" t="s">
        <v>229</v>
      </c>
      <c r="C95" s="190" t="s">
        <v>258</v>
      </c>
      <c r="D95" s="189" t="s">
        <v>4</v>
      </c>
      <c r="E95" s="205">
        <v>1</v>
      </c>
      <c r="F95" s="162"/>
      <c r="G95" s="194">
        <v>0.2253</v>
      </c>
      <c r="H95" s="191">
        <f>F95*(1+G95)</f>
        <v>0</v>
      </c>
      <c r="I95" s="193">
        <f t="shared" si="10"/>
        <v>0</v>
      </c>
      <c r="J95" s="46" t="s">
        <v>152</v>
      </c>
    </row>
    <row r="96" spans="1:11" s="18" customFormat="1" ht="26.25" thickBot="1">
      <c r="A96" s="203" t="s">
        <v>148</v>
      </c>
      <c r="B96" s="189" t="s">
        <v>229</v>
      </c>
      <c r="C96" s="190" t="s">
        <v>66</v>
      </c>
      <c r="D96" s="189" t="s">
        <v>51</v>
      </c>
      <c r="E96" s="205">
        <v>1</v>
      </c>
      <c r="F96" s="162"/>
      <c r="G96" s="194">
        <v>0.30609999999999998</v>
      </c>
      <c r="H96" s="191">
        <f t="shared" si="9"/>
        <v>0</v>
      </c>
      <c r="I96" s="193">
        <f t="shared" si="10"/>
        <v>0</v>
      </c>
      <c r="J96" s="46" t="s">
        <v>152</v>
      </c>
    </row>
    <row r="97" spans="1:11" s="18" customFormat="1" ht="15.75" thickBot="1">
      <c r="A97" s="256" t="s">
        <v>164</v>
      </c>
      <c r="B97" s="257"/>
      <c r="C97" s="257"/>
      <c r="D97" s="257"/>
      <c r="E97" s="257"/>
      <c r="F97" s="257"/>
      <c r="G97" s="257"/>
      <c r="H97" s="259"/>
      <c r="I97" s="207">
        <f>SUM(I85:I96)</f>
        <v>0</v>
      </c>
      <c r="J97" s="46"/>
      <c r="K97" s="147"/>
    </row>
    <row r="98" spans="1:11" s="18" customFormat="1">
      <c r="A98" s="220"/>
      <c r="B98" s="221"/>
      <c r="C98" s="222"/>
      <c r="D98" s="221"/>
      <c r="E98" s="223"/>
      <c r="F98" s="224"/>
      <c r="G98" s="225"/>
      <c r="H98" s="226"/>
      <c r="I98" s="227"/>
      <c r="J98" s="46"/>
    </row>
    <row r="99" spans="1:11">
      <c r="A99" s="253" t="s">
        <v>225</v>
      </c>
      <c r="B99" s="254"/>
      <c r="C99" s="254"/>
      <c r="D99" s="254"/>
      <c r="E99" s="254"/>
      <c r="F99" s="254"/>
      <c r="G99" s="254"/>
      <c r="H99" s="255"/>
      <c r="I99" s="228">
        <f>I97+I82+I73+I69+I57+I39+I19</f>
        <v>132.94999999999999</v>
      </c>
      <c r="K99" s="1" t="s">
        <v>8</v>
      </c>
    </row>
    <row r="100" spans="1:11">
      <c r="A100" s="167"/>
      <c r="B100" s="168"/>
      <c r="C100" s="169"/>
      <c r="D100" s="170"/>
      <c r="E100" s="169"/>
      <c r="F100" s="169"/>
      <c r="G100" s="169"/>
      <c r="H100" s="168"/>
      <c r="I100" s="171"/>
      <c r="K100" s="1" t="s">
        <v>8</v>
      </c>
    </row>
    <row r="101" spans="1:11" ht="15.75">
      <c r="A101" s="172"/>
      <c r="B101" s="173"/>
      <c r="C101" s="238"/>
      <c r="D101" s="238"/>
      <c r="E101" s="238"/>
      <c r="F101" s="238"/>
      <c r="G101" s="238"/>
      <c r="H101" s="238"/>
      <c r="I101" s="171"/>
      <c r="K101" s="1" t="s">
        <v>8</v>
      </c>
    </row>
    <row r="102" spans="1:11" ht="51.75" customHeight="1">
      <c r="A102" s="174"/>
      <c r="B102" s="175"/>
      <c r="C102" s="286"/>
      <c r="D102" s="286"/>
      <c r="E102" s="286"/>
      <c r="F102" s="176"/>
      <c r="G102" s="286"/>
      <c r="H102" s="286"/>
      <c r="I102" s="287"/>
      <c r="J102" s="47"/>
      <c r="K102" s="148"/>
    </row>
    <row r="103" spans="1:11" ht="15.75">
      <c r="A103" s="174"/>
      <c r="B103" s="175"/>
      <c r="C103" s="288"/>
      <c r="D103" s="288"/>
      <c r="E103" s="288"/>
      <c r="F103" s="176"/>
      <c r="G103" s="289"/>
      <c r="H103" s="289"/>
      <c r="I103" s="290"/>
      <c r="J103" s="47"/>
      <c r="K103" s="148"/>
    </row>
    <row r="104" spans="1:11">
      <c r="A104" s="177"/>
      <c r="B104" s="178"/>
      <c r="C104" s="291"/>
      <c r="D104" s="291"/>
      <c r="E104" s="291"/>
      <c r="F104" s="179"/>
      <c r="G104" s="292"/>
      <c r="H104" s="292"/>
      <c r="I104" s="293"/>
      <c r="J104" s="48"/>
      <c r="K104" s="149"/>
    </row>
    <row r="105" spans="1:11">
      <c r="A105" s="168"/>
      <c r="B105" s="168"/>
      <c r="C105" s="168"/>
      <c r="D105" s="180"/>
      <c r="E105" s="180"/>
      <c r="F105" s="168"/>
      <c r="G105" s="168"/>
      <c r="H105" s="168"/>
      <c r="I105" s="168"/>
    </row>
  </sheetData>
  <sheetProtection password="C6DB" sheet="1" objects="1" scenarios="1" formatCells="0" insertHyperlinks="0"/>
  <sortState ref="B159:B173">
    <sortCondition ref="B159"/>
  </sortState>
  <mergeCells count="42">
    <mergeCell ref="C102:E102"/>
    <mergeCell ref="G102:I102"/>
    <mergeCell ref="C103:E103"/>
    <mergeCell ref="G103:I103"/>
    <mergeCell ref="C104:E104"/>
    <mergeCell ref="G104:I104"/>
    <mergeCell ref="A1:I2"/>
    <mergeCell ref="A3:I3"/>
    <mergeCell ref="D83:I84"/>
    <mergeCell ref="D40:I41"/>
    <mergeCell ref="B40:B41"/>
    <mergeCell ref="A39:H39"/>
    <mergeCell ref="C57:H57"/>
    <mergeCell ref="A9:F9"/>
    <mergeCell ref="A4:I4"/>
    <mergeCell ref="H5:I5"/>
    <mergeCell ref="H6:I6"/>
    <mergeCell ref="A5:F5"/>
    <mergeCell ref="A6:F6"/>
    <mergeCell ref="H7:I7"/>
    <mergeCell ref="A7:D7"/>
    <mergeCell ref="A8:D8"/>
    <mergeCell ref="B58:B59"/>
    <mergeCell ref="D58:I59"/>
    <mergeCell ref="C69:H69"/>
    <mergeCell ref="A99:H99"/>
    <mergeCell ref="C73:H73"/>
    <mergeCell ref="A97:H97"/>
    <mergeCell ref="A82:H82"/>
    <mergeCell ref="B20:B21"/>
    <mergeCell ref="D20:I21"/>
    <mergeCell ref="A10:I10"/>
    <mergeCell ref="A12:H12"/>
    <mergeCell ref="D13:I14"/>
    <mergeCell ref="B13:B14"/>
    <mergeCell ref="A19:H19"/>
    <mergeCell ref="B70:B71"/>
    <mergeCell ref="B74:B75"/>
    <mergeCell ref="D74:I75"/>
    <mergeCell ref="B83:B84"/>
    <mergeCell ref="C101:H101"/>
    <mergeCell ref="D70:I7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fitToHeight="0" orientation="landscape" r:id="rId1"/>
  <headerFooter>
    <oddFooter>&amp;C&amp;8PÁGINA &amp;P DE &amp;N</oddFooter>
  </headerFooter>
  <rowBreaks count="2" manualBreakCount="2">
    <brk id="35" max="8" man="1"/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40"/>
  <sheetViews>
    <sheetView showGridLines="0" showZeros="0" tabSelected="1" view="pageBreakPreview" zoomScaleNormal="75" zoomScaleSheetLayoutView="100" workbookViewId="0">
      <selection activeCell="M3" sqref="M3"/>
    </sheetView>
  </sheetViews>
  <sheetFormatPr defaultRowHeight="12.75"/>
  <cols>
    <col min="1" max="1" width="12.140625" style="53" customWidth="1"/>
    <col min="2" max="2" width="10.42578125" style="53" customWidth="1"/>
    <col min="3" max="3" width="57.140625" style="53" customWidth="1"/>
    <col min="4" max="4" width="14.28515625" style="145" customWidth="1"/>
    <col min="5" max="5" width="15.5703125" style="145" bestFit="1" customWidth="1"/>
    <col min="6" max="11" width="12.7109375" style="53" customWidth="1"/>
    <col min="12" max="255" width="9.140625" style="53"/>
    <col min="256" max="256" width="12.140625" style="53" customWidth="1"/>
    <col min="257" max="257" width="10.42578125" style="53" customWidth="1"/>
    <col min="258" max="258" width="57.140625" style="53" customWidth="1"/>
    <col min="259" max="259" width="14.28515625" style="53" customWidth="1"/>
    <col min="260" max="260" width="15.5703125" style="53" bestFit="1" customWidth="1"/>
    <col min="261" max="266" width="12.7109375" style="53" customWidth="1"/>
    <col min="267" max="267" width="10.140625" style="53" bestFit="1" customWidth="1"/>
    <col min="268" max="511" width="9.140625" style="53"/>
    <col min="512" max="512" width="12.140625" style="53" customWidth="1"/>
    <col min="513" max="513" width="10.42578125" style="53" customWidth="1"/>
    <col min="514" max="514" width="57.140625" style="53" customWidth="1"/>
    <col min="515" max="515" width="14.28515625" style="53" customWidth="1"/>
    <col min="516" max="516" width="15.5703125" style="53" bestFit="1" customWidth="1"/>
    <col min="517" max="522" width="12.7109375" style="53" customWidth="1"/>
    <col min="523" max="523" width="10.140625" style="53" bestFit="1" customWidth="1"/>
    <col min="524" max="767" width="9.140625" style="53"/>
    <col min="768" max="768" width="12.140625" style="53" customWidth="1"/>
    <col min="769" max="769" width="10.42578125" style="53" customWidth="1"/>
    <col min="770" max="770" width="57.140625" style="53" customWidth="1"/>
    <col min="771" max="771" width="14.28515625" style="53" customWidth="1"/>
    <col min="772" max="772" width="15.5703125" style="53" bestFit="1" customWidth="1"/>
    <col min="773" max="778" width="12.7109375" style="53" customWidth="1"/>
    <col min="779" max="779" width="10.140625" style="53" bestFit="1" customWidth="1"/>
    <col min="780" max="1023" width="9.140625" style="53"/>
    <col min="1024" max="1024" width="12.140625" style="53" customWidth="1"/>
    <col min="1025" max="1025" width="10.42578125" style="53" customWidth="1"/>
    <col min="1026" max="1026" width="57.140625" style="53" customWidth="1"/>
    <col min="1027" max="1027" width="14.28515625" style="53" customWidth="1"/>
    <col min="1028" max="1028" width="15.5703125" style="53" bestFit="1" customWidth="1"/>
    <col min="1029" max="1034" width="12.7109375" style="53" customWidth="1"/>
    <col min="1035" max="1035" width="10.140625" style="53" bestFit="1" customWidth="1"/>
    <col min="1036" max="1279" width="9.140625" style="53"/>
    <col min="1280" max="1280" width="12.140625" style="53" customWidth="1"/>
    <col min="1281" max="1281" width="10.42578125" style="53" customWidth="1"/>
    <col min="1282" max="1282" width="57.140625" style="53" customWidth="1"/>
    <col min="1283" max="1283" width="14.28515625" style="53" customWidth="1"/>
    <col min="1284" max="1284" width="15.5703125" style="53" bestFit="1" customWidth="1"/>
    <col min="1285" max="1290" width="12.7109375" style="53" customWidth="1"/>
    <col min="1291" max="1291" width="10.140625" style="53" bestFit="1" customWidth="1"/>
    <col min="1292" max="1535" width="9.140625" style="53"/>
    <col min="1536" max="1536" width="12.140625" style="53" customWidth="1"/>
    <col min="1537" max="1537" width="10.42578125" style="53" customWidth="1"/>
    <col min="1538" max="1538" width="57.140625" style="53" customWidth="1"/>
    <col min="1539" max="1539" width="14.28515625" style="53" customWidth="1"/>
    <col min="1540" max="1540" width="15.5703125" style="53" bestFit="1" customWidth="1"/>
    <col min="1541" max="1546" width="12.7109375" style="53" customWidth="1"/>
    <col min="1547" max="1547" width="10.140625" style="53" bestFit="1" customWidth="1"/>
    <col min="1548" max="1791" width="9.140625" style="53"/>
    <col min="1792" max="1792" width="12.140625" style="53" customWidth="1"/>
    <col min="1793" max="1793" width="10.42578125" style="53" customWidth="1"/>
    <col min="1794" max="1794" width="57.140625" style="53" customWidth="1"/>
    <col min="1795" max="1795" width="14.28515625" style="53" customWidth="1"/>
    <col min="1796" max="1796" width="15.5703125" style="53" bestFit="1" customWidth="1"/>
    <col min="1797" max="1802" width="12.7109375" style="53" customWidth="1"/>
    <col min="1803" max="1803" width="10.140625" style="53" bestFit="1" customWidth="1"/>
    <col min="1804" max="2047" width="9.140625" style="53"/>
    <col min="2048" max="2048" width="12.140625" style="53" customWidth="1"/>
    <col min="2049" max="2049" width="10.42578125" style="53" customWidth="1"/>
    <col min="2050" max="2050" width="57.140625" style="53" customWidth="1"/>
    <col min="2051" max="2051" width="14.28515625" style="53" customWidth="1"/>
    <col min="2052" max="2052" width="15.5703125" style="53" bestFit="1" customWidth="1"/>
    <col min="2053" max="2058" width="12.7109375" style="53" customWidth="1"/>
    <col min="2059" max="2059" width="10.140625" style="53" bestFit="1" customWidth="1"/>
    <col min="2060" max="2303" width="9.140625" style="53"/>
    <col min="2304" max="2304" width="12.140625" style="53" customWidth="1"/>
    <col min="2305" max="2305" width="10.42578125" style="53" customWidth="1"/>
    <col min="2306" max="2306" width="57.140625" style="53" customWidth="1"/>
    <col min="2307" max="2307" width="14.28515625" style="53" customWidth="1"/>
    <col min="2308" max="2308" width="15.5703125" style="53" bestFit="1" customWidth="1"/>
    <col min="2309" max="2314" width="12.7109375" style="53" customWidth="1"/>
    <col min="2315" max="2315" width="10.140625" style="53" bestFit="1" customWidth="1"/>
    <col min="2316" max="2559" width="9.140625" style="53"/>
    <col min="2560" max="2560" width="12.140625" style="53" customWidth="1"/>
    <col min="2561" max="2561" width="10.42578125" style="53" customWidth="1"/>
    <col min="2562" max="2562" width="57.140625" style="53" customWidth="1"/>
    <col min="2563" max="2563" width="14.28515625" style="53" customWidth="1"/>
    <col min="2564" max="2564" width="15.5703125" style="53" bestFit="1" customWidth="1"/>
    <col min="2565" max="2570" width="12.7109375" style="53" customWidth="1"/>
    <col min="2571" max="2571" width="10.140625" style="53" bestFit="1" customWidth="1"/>
    <col min="2572" max="2815" width="9.140625" style="53"/>
    <col min="2816" max="2816" width="12.140625" style="53" customWidth="1"/>
    <col min="2817" max="2817" width="10.42578125" style="53" customWidth="1"/>
    <col min="2818" max="2818" width="57.140625" style="53" customWidth="1"/>
    <col min="2819" max="2819" width="14.28515625" style="53" customWidth="1"/>
    <col min="2820" max="2820" width="15.5703125" style="53" bestFit="1" customWidth="1"/>
    <col min="2821" max="2826" width="12.7109375" style="53" customWidth="1"/>
    <col min="2827" max="2827" width="10.140625" style="53" bestFit="1" customWidth="1"/>
    <col min="2828" max="3071" width="9.140625" style="53"/>
    <col min="3072" max="3072" width="12.140625" style="53" customWidth="1"/>
    <col min="3073" max="3073" width="10.42578125" style="53" customWidth="1"/>
    <col min="3074" max="3074" width="57.140625" style="53" customWidth="1"/>
    <col min="3075" max="3075" width="14.28515625" style="53" customWidth="1"/>
    <col min="3076" max="3076" width="15.5703125" style="53" bestFit="1" customWidth="1"/>
    <col min="3077" max="3082" width="12.7109375" style="53" customWidth="1"/>
    <col min="3083" max="3083" width="10.140625" style="53" bestFit="1" customWidth="1"/>
    <col min="3084" max="3327" width="9.140625" style="53"/>
    <col min="3328" max="3328" width="12.140625" style="53" customWidth="1"/>
    <col min="3329" max="3329" width="10.42578125" style="53" customWidth="1"/>
    <col min="3330" max="3330" width="57.140625" style="53" customWidth="1"/>
    <col min="3331" max="3331" width="14.28515625" style="53" customWidth="1"/>
    <col min="3332" max="3332" width="15.5703125" style="53" bestFit="1" customWidth="1"/>
    <col min="3333" max="3338" width="12.7109375" style="53" customWidth="1"/>
    <col min="3339" max="3339" width="10.140625" style="53" bestFit="1" customWidth="1"/>
    <col min="3340" max="3583" width="9.140625" style="53"/>
    <col min="3584" max="3584" width="12.140625" style="53" customWidth="1"/>
    <col min="3585" max="3585" width="10.42578125" style="53" customWidth="1"/>
    <col min="3586" max="3586" width="57.140625" style="53" customWidth="1"/>
    <col min="3587" max="3587" width="14.28515625" style="53" customWidth="1"/>
    <col min="3588" max="3588" width="15.5703125" style="53" bestFit="1" customWidth="1"/>
    <col min="3589" max="3594" width="12.7109375" style="53" customWidth="1"/>
    <col min="3595" max="3595" width="10.140625" style="53" bestFit="1" customWidth="1"/>
    <col min="3596" max="3839" width="9.140625" style="53"/>
    <col min="3840" max="3840" width="12.140625" style="53" customWidth="1"/>
    <col min="3841" max="3841" width="10.42578125" style="53" customWidth="1"/>
    <col min="3842" max="3842" width="57.140625" style="53" customWidth="1"/>
    <col min="3843" max="3843" width="14.28515625" style="53" customWidth="1"/>
    <col min="3844" max="3844" width="15.5703125" style="53" bestFit="1" customWidth="1"/>
    <col min="3845" max="3850" width="12.7109375" style="53" customWidth="1"/>
    <col min="3851" max="3851" width="10.140625" style="53" bestFit="1" customWidth="1"/>
    <col min="3852" max="4095" width="9.140625" style="53"/>
    <col min="4096" max="4096" width="12.140625" style="53" customWidth="1"/>
    <col min="4097" max="4097" width="10.42578125" style="53" customWidth="1"/>
    <col min="4098" max="4098" width="57.140625" style="53" customWidth="1"/>
    <col min="4099" max="4099" width="14.28515625" style="53" customWidth="1"/>
    <col min="4100" max="4100" width="15.5703125" style="53" bestFit="1" customWidth="1"/>
    <col min="4101" max="4106" width="12.7109375" style="53" customWidth="1"/>
    <col min="4107" max="4107" width="10.140625" style="53" bestFit="1" customWidth="1"/>
    <col min="4108" max="4351" width="9.140625" style="53"/>
    <col min="4352" max="4352" width="12.140625" style="53" customWidth="1"/>
    <col min="4353" max="4353" width="10.42578125" style="53" customWidth="1"/>
    <col min="4354" max="4354" width="57.140625" style="53" customWidth="1"/>
    <col min="4355" max="4355" width="14.28515625" style="53" customWidth="1"/>
    <col min="4356" max="4356" width="15.5703125" style="53" bestFit="1" customWidth="1"/>
    <col min="4357" max="4362" width="12.7109375" style="53" customWidth="1"/>
    <col min="4363" max="4363" width="10.140625" style="53" bestFit="1" customWidth="1"/>
    <col min="4364" max="4607" width="9.140625" style="53"/>
    <col min="4608" max="4608" width="12.140625" style="53" customWidth="1"/>
    <col min="4609" max="4609" width="10.42578125" style="53" customWidth="1"/>
    <col min="4610" max="4610" width="57.140625" style="53" customWidth="1"/>
    <col min="4611" max="4611" width="14.28515625" style="53" customWidth="1"/>
    <col min="4612" max="4612" width="15.5703125" style="53" bestFit="1" customWidth="1"/>
    <col min="4613" max="4618" width="12.7109375" style="53" customWidth="1"/>
    <col min="4619" max="4619" width="10.140625" style="53" bestFit="1" customWidth="1"/>
    <col min="4620" max="4863" width="9.140625" style="53"/>
    <col min="4864" max="4864" width="12.140625" style="53" customWidth="1"/>
    <col min="4865" max="4865" width="10.42578125" style="53" customWidth="1"/>
    <col min="4866" max="4866" width="57.140625" style="53" customWidth="1"/>
    <col min="4867" max="4867" width="14.28515625" style="53" customWidth="1"/>
    <col min="4868" max="4868" width="15.5703125" style="53" bestFit="1" customWidth="1"/>
    <col min="4869" max="4874" width="12.7109375" style="53" customWidth="1"/>
    <col min="4875" max="4875" width="10.140625" style="53" bestFit="1" customWidth="1"/>
    <col min="4876" max="5119" width="9.140625" style="53"/>
    <col min="5120" max="5120" width="12.140625" style="53" customWidth="1"/>
    <col min="5121" max="5121" width="10.42578125" style="53" customWidth="1"/>
    <col min="5122" max="5122" width="57.140625" style="53" customWidth="1"/>
    <col min="5123" max="5123" width="14.28515625" style="53" customWidth="1"/>
    <col min="5124" max="5124" width="15.5703125" style="53" bestFit="1" customWidth="1"/>
    <col min="5125" max="5130" width="12.7109375" style="53" customWidth="1"/>
    <col min="5131" max="5131" width="10.140625" style="53" bestFit="1" customWidth="1"/>
    <col min="5132" max="5375" width="9.140625" style="53"/>
    <col min="5376" max="5376" width="12.140625" style="53" customWidth="1"/>
    <col min="5377" max="5377" width="10.42578125" style="53" customWidth="1"/>
    <col min="5378" max="5378" width="57.140625" style="53" customWidth="1"/>
    <col min="5379" max="5379" width="14.28515625" style="53" customWidth="1"/>
    <col min="5380" max="5380" width="15.5703125" style="53" bestFit="1" customWidth="1"/>
    <col min="5381" max="5386" width="12.7109375" style="53" customWidth="1"/>
    <col min="5387" max="5387" width="10.140625" style="53" bestFit="1" customWidth="1"/>
    <col min="5388" max="5631" width="9.140625" style="53"/>
    <col min="5632" max="5632" width="12.140625" style="53" customWidth="1"/>
    <col min="5633" max="5633" width="10.42578125" style="53" customWidth="1"/>
    <col min="5634" max="5634" width="57.140625" style="53" customWidth="1"/>
    <col min="5635" max="5635" width="14.28515625" style="53" customWidth="1"/>
    <col min="5636" max="5636" width="15.5703125" style="53" bestFit="1" customWidth="1"/>
    <col min="5637" max="5642" width="12.7109375" style="53" customWidth="1"/>
    <col min="5643" max="5643" width="10.140625" style="53" bestFit="1" customWidth="1"/>
    <col min="5644" max="5887" width="9.140625" style="53"/>
    <col min="5888" max="5888" width="12.140625" style="53" customWidth="1"/>
    <col min="5889" max="5889" width="10.42578125" style="53" customWidth="1"/>
    <col min="5890" max="5890" width="57.140625" style="53" customWidth="1"/>
    <col min="5891" max="5891" width="14.28515625" style="53" customWidth="1"/>
    <col min="5892" max="5892" width="15.5703125" style="53" bestFit="1" customWidth="1"/>
    <col min="5893" max="5898" width="12.7109375" style="53" customWidth="1"/>
    <col min="5899" max="5899" width="10.140625" style="53" bestFit="1" customWidth="1"/>
    <col min="5900" max="6143" width="9.140625" style="53"/>
    <col min="6144" max="6144" width="12.140625" style="53" customWidth="1"/>
    <col min="6145" max="6145" width="10.42578125" style="53" customWidth="1"/>
    <col min="6146" max="6146" width="57.140625" style="53" customWidth="1"/>
    <col min="6147" max="6147" width="14.28515625" style="53" customWidth="1"/>
    <col min="6148" max="6148" width="15.5703125" style="53" bestFit="1" customWidth="1"/>
    <col min="6149" max="6154" width="12.7109375" style="53" customWidth="1"/>
    <col min="6155" max="6155" width="10.140625" style="53" bestFit="1" customWidth="1"/>
    <col min="6156" max="6399" width="9.140625" style="53"/>
    <col min="6400" max="6400" width="12.140625" style="53" customWidth="1"/>
    <col min="6401" max="6401" width="10.42578125" style="53" customWidth="1"/>
    <col min="6402" max="6402" width="57.140625" style="53" customWidth="1"/>
    <col min="6403" max="6403" width="14.28515625" style="53" customWidth="1"/>
    <col min="6404" max="6404" width="15.5703125" style="53" bestFit="1" customWidth="1"/>
    <col min="6405" max="6410" width="12.7109375" style="53" customWidth="1"/>
    <col min="6411" max="6411" width="10.140625" style="53" bestFit="1" customWidth="1"/>
    <col min="6412" max="6655" width="9.140625" style="53"/>
    <col min="6656" max="6656" width="12.140625" style="53" customWidth="1"/>
    <col min="6657" max="6657" width="10.42578125" style="53" customWidth="1"/>
    <col min="6658" max="6658" width="57.140625" style="53" customWidth="1"/>
    <col min="6659" max="6659" width="14.28515625" style="53" customWidth="1"/>
    <col min="6660" max="6660" width="15.5703125" style="53" bestFit="1" customWidth="1"/>
    <col min="6661" max="6666" width="12.7109375" style="53" customWidth="1"/>
    <col min="6667" max="6667" width="10.140625" style="53" bestFit="1" customWidth="1"/>
    <col min="6668" max="6911" width="9.140625" style="53"/>
    <col min="6912" max="6912" width="12.140625" style="53" customWidth="1"/>
    <col min="6913" max="6913" width="10.42578125" style="53" customWidth="1"/>
    <col min="6914" max="6914" width="57.140625" style="53" customWidth="1"/>
    <col min="6915" max="6915" width="14.28515625" style="53" customWidth="1"/>
    <col min="6916" max="6916" width="15.5703125" style="53" bestFit="1" customWidth="1"/>
    <col min="6917" max="6922" width="12.7109375" style="53" customWidth="1"/>
    <col min="6923" max="6923" width="10.140625" style="53" bestFit="1" customWidth="1"/>
    <col min="6924" max="7167" width="9.140625" style="53"/>
    <col min="7168" max="7168" width="12.140625" style="53" customWidth="1"/>
    <col min="7169" max="7169" width="10.42578125" style="53" customWidth="1"/>
    <col min="7170" max="7170" width="57.140625" style="53" customWidth="1"/>
    <col min="7171" max="7171" width="14.28515625" style="53" customWidth="1"/>
    <col min="7172" max="7172" width="15.5703125" style="53" bestFit="1" customWidth="1"/>
    <col min="7173" max="7178" width="12.7109375" style="53" customWidth="1"/>
    <col min="7179" max="7179" width="10.140625" style="53" bestFit="1" customWidth="1"/>
    <col min="7180" max="7423" width="9.140625" style="53"/>
    <col min="7424" max="7424" width="12.140625" style="53" customWidth="1"/>
    <col min="7425" max="7425" width="10.42578125" style="53" customWidth="1"/>
    <col min="7426" max="7426" width="57.140625" style="53" customWidth="1"/>
    <col min="7427" max="7427" width="14.28515625" style="53" customWidth="1"/>
    <col min="7428" max="7428" width="15.5703125" style="53" bestFit="1" customWidth="1"/>
    <col min="7429" max="7434" width="12.7109375" style="53" customWidth="1"/>
    <col min="7435" max="7435" width="10.140625" style="53" bestFit="1" customWidth="1"/>
    <col min="7436" max="7679" width="9.140625" style="53"/>
    <col min="7680" max="7680" width="12.140625" style="53" customWidth="1"/>
    <col min="7681" max="7681" width="10.42578125" style="53" customWidth="1"/>
    <col min="7682" max="7682" width="57.140625" style="53" customWidth="1"/>
    <col min="7683" max="7683" width="14.28515625" style="53" customWidth="1"/>
    <col min="7684" max="7684" width="15.5703125" style="53" bestFit="1" customWidth="1"/>
    <col min="7685" max="7690" width="12.7109375" style="53" customWidth="1"/>
    <col min="7691" max="7691" width="10.140625" style="53" bestFit="1" customWidth="1"/>
    <col min="7692" max="7935" width="9.140625" style="53"/>
    <col min="7936" max="7936" width="12.140625" style="53" customWidth="1"/>
    <col min="7937" max="7937" width="10.42578125" style="53" customWidth="1"/>
    <col min="7938" max="7938" width="57.140625" style="53" customWidth="1"/>
    <col min="7939" max="7939" width="14.28515625" style="53" customWidth="1"/>
    <col min="7940" max="7940" width="15.5703125" style="53" bestFit="1" customWidth="1"/>
    <col min="7941" max="7946" width="12.7109375" style="53" customWidth="1"/>
    <col min="7947" max="7947" width="10.140625" style="53" bestFit="1" customWidth="1"/>
    <col min="7948" max="8191" width="9.140625" style="53"/>
    <col min="8192" max="8192" width="12.140625" style="53" customWidth="1"/>
    <col min="8193" max="8193" width="10.42578125" style="53" customWidth="1"/>
    <col min="8194" max="8194" width="57.140625" style="53" customWidth="1"/>
    <col min="8195" max="8195" width="14.28515625" style="53" customWidth="1"/>
    <col min="8196" max="8196" width="15.5703125" style="53" bestFit="1" customWidth="1"/>
    <col min="8197" max="8202" width="12.7109375" style="53" customWidth="1"/>
    <col min="8203" max="8203" width="10.140625" style="53" bestFit="1" customWidth="1"/>
    <col min="8204" max="8447" width="9.140625" style="53"/>
    <col min="8448" max="8448" width="12.140625" style="53" customWidth="1"/>
    <col min="8449" max="8449" width="10.42578125" style="53" customWidth="1"/>
    <col min="8450" max="8450" width="57.140625" style="53" customWidth="1"/>
    <col min="8451" max="8451" width="14.28515625" style="53" customWidth="1"/>
    <col min="8452" max="8452" width="15.5703125" style="53" bestFit="1" customWidth="1"/>
    <col min="8453" max="8458" width="12.7109375" style="53" customWidth="1"/>
    <col min="8459" max="8459" width="10.140625" style="53" bestFit="1" customWidth="1"/>
    <col min="8460" max="8703" width="9.140625" style="53"/>
    <col min="8704" max="8704" width="12.140625" style="53" customWidth="1"/>
    <col min="8705" max="8705" width="10.42578125" style="53" customWidth="1"/>
    <col min="8706" max="8706" width="57.140625" style="53" customWidth="1"/>
    <col min="8707" max="8707" width="14.28515625" style="53" customWidth="1"/>
    <col min="8708" max="8708" width="15.5703125" style="53" bestFit="1" customWidth="1"/>
    <col min="8709" max="8714" width="12.7109375" style="53" customWidth="1"/>
    <col min="8715" max="8715" width="10.140625" style="53" bestFit="1" customWidth="1"/>
    <col min="8716" max="8959" width="9.140625" style="53"/>
    <col min="8960" max="8960" width="12.140625" style="53" customWidth="1"/>
    <col min="8961" max="8961" width="10.42578125" style="53" customWidth="1"/>
    <col min="8962" max="8962" width="57.140625" style="53" customWidth="1"/>
    <col min="8963" max="8963" width="14.28515625" style="53" customWidth="1"/>
    <col min="8964" max="8964" width="15.5703125" style="53" bestFit="1" customWidth="1"/>
    <col min="8965" max="8970" width="12.7109375" style="53" customWidth="1"/>
    <col min="8971" max="8971" width="10.140625" style="53" bestFit="1" customWidth="1"/>
    <col min="8972" max="9215" width="9.140625" style="53"/>
    <col min="9216" max="9216" width="12.140625" style="53" customWidth="1"/>
    <col min="9217" max="9217" width="10.42578125" style="53" customWidth="1"/>
    <col min="9218" max="9218" width="57.140625" style="53" customWidth="1"/>
    <col min="9219" max="9219" width="14.28515625" style="53" customWidth="1"/>
    <col min="9220" max="9220" width="15.5703125" style="53" bestFit="1" customWidth="1"/>
    <col min="9221" max="9226" width="12.7109375" style="53" customWidth="1"/>
    <col min="9227" max="9227" width="10.140625" style="53" bestFit="1" customWidth="1"/>
    <col min="9228" max="9471" width="9.140625" style="53"/>
    <col min="9472" max="9472" width="12.140625" style="53" customWidth="1"/>
    <col min="9473" max="9473" width="10.42578125" style="53" customWidth="1"/>
    <col min="9474" max="9474" width="57.140625" style="53" customWidth="1"/>
    <col min="9475" max="9475" width="14.28515625" style="53" customWidth="1"/>
    <col min="9476" max="9476" width="15.5703125" style="53" bestFit="1" customWidth="1"/>
    <col min="9477" max="9482" width="12.7109375" style="53" customWidth="1"/>
    <col min="9483" max="9483" width="10.140625" style="53" bestFit="1" customWidth="1"/>
    <col min="9484" max="9727" width="9.140625" style="53"/>
    <col min="9728" max="9728" width="12.140625" style="53" customWidth="1"/>
    <col min="9729" max="9729" width="10.42578125" style="53" customWidth="1"/>
    <col min="9730" max="9730" width="57.140625" style="53" customWidth="1"/>
    <col min="9731" max="9731" width="14.28515625" style="53" customWidth="1"/>
    <col min="9732" max="9732" width="15.5703125" style="53" bestFit="1" customWidth="1"/>
    <col min="9733" max="9738" width="12.7109375" style="53" customWidth="1"/>
    <col min="9739" max="9739" width="10.140625" style="53" bestFit="1" customWidth="1"/>
    <col min="9740" max="9983" width="9.140625" style="53"/>
    <col min="9984" max="9984" width="12.140625" style="53" customWidth="1"/>
    <col min="9985" max="9985" width="10.42578125" style="53" customWidth="1"/>
    <col min="9986" max="9986" width="57.140625" style="53" customWidth="1"/>
    <col min="9987" max="9987" width="14.28515625" style="53" customWidth="1"/>
    <col min="9988" max="9988" width="15.5703125" style="53" bestFit="1" customWidth="1"/>
    <col min="9989" max="9994" width="12.7109375" style="53" customWidth="1"/>
    <col min="9995" max="9995" width="10.140625" style="53" bestFit="1" customWidth="1"/>
    <col min="9996" max="10239" width="9.140625" style="53"/>
    <col min="10240" max="10240" width="12.140625" style="53" customWidth="1"/>
    <col min="10241" max="10241" width="10.42578125" style="53" customWidth="1"/>
    <col min="10242" max="10242" width="57.140625" style="53" customWidth="1"/>
    <col min="10243" max="10243" width="14.28515625" style="53" customWidth="1"/>
    <col min="10244" max="10244" width="15.5703125" style="53" bestFit="1" customWidth="1"/>
    <col min="10245" max="10250" width="12.7109375" style="53" customWidth="1"/>
    <col min="10251" max="10251" width="10.140625" style="53" bestFit="1" customWidth="1"/>
    <col min="10252" max="10495" width="9.140625" style="53"/>
    <col min="10496" max="10496" width="12.140625" style="53" customWidth="1"/>
    <col min="10497" max="10497" width="10.42578125" style="53" customWidth="1"/>
    <col min="10498" max="10498" width="57.140625" style="53" customWidth="1"/>
    <col min="10499" max="10499" width="14.28515625" style="53" customWidth="1"/>
    <col min="10500" max="10500" width="15.5703125" style="53" bestFit="1" customWidth="1"/>
    <col min="10501" max="10506" width="12.7109375" style="53" customWidth="1"/>
    <col min="10507" max="10507" width="10.140625" style="53" bestFit="1" customWidth="1"/>
    <col min="10508" max="10751" width="9.140625" style="53"/>
    <col min="10752" max="10752" width="12.140625" style="53" customWidth="1"/>
    <col min="10753" max="10753" width="10.42578125" style="53" customWidth="1"/>
    <col min="10754" max="10754" width="57.140625" style="53" customWidth="1"/>
    <col min="10755" max="10755" width="14.28515625" style="53" customWidth="1"/>
    <col min="10756" max="10756" width="15.5703125" style="53" bestFit="1" customWidth="1"/>
    <col min="10757" max="10762" width="12.7109375" style="53" customWidth="1"/>
    <col min="10763" max="10763" width="10.140625" style="53" bestFit="1" customWidth="1"/>
    <col min="10764" max="11007" width="9.140625" style="53"/>
    <col min="11008" max="11008" width="12.140625" style="53" customWidth="1"/>
    <col min="11009" max="11009" width="10.42578125" style="53" customWidth="1"/>
    <col min="11010" max="11010" width="57.140625" style="53" customWidth="1"/>
    <col min="11011" max="11011" width="14.28515625" style="53" customWidth="1"/>
    <col min="11012" max="11012" width="15.5703125" style="53" bestFit="1" customWidth="1"/>
    <col min="11013" max="11018" width="12.7109375" style="53" customWidth="1"/>
    <col min="11019" max="11019" width="10.140625" style="53" bestFit="1" customWidth="1"/>
    <col min="11020" max="11263" width="9.140625" style="53"/>
    <col min="11264" max="11264" width="12.140625" style="53" customWidth="1"/>
    <col min="11265" max="11265" width="10.42578125" style="53" customWidth="1"/>
    <col min="11266" max="11266" width="57.140625" style="53" customWidth="1"/>
    <col min="11267" max="11267" width="14.28515625" style="53" customWidth="1"/>
    <col min="11268" max="11268" width="15.5703125" style="53" bestFit="1" customWidth="1"/>
    <col min="11269" max="11274" width="12.7109375" style="53" customWidth="1"/>
    <col min="11275" max="11275" width="10.140625" style="53" bestFit="1" customWidth="1"/>
    <col min="11276" max="11519" width="9.140625" style="53"/>
    <col min="11520" max="11520" width="12.140625" style="53" customWidth="1"/>
    <col min="11521" max="11521" width="10.42578125" style="53" customWidth="1"/>
    <col min="11522" max="11522" width="57.140625" style="53" customWidth="1"/>
    <col min="11523" max="11523" width="14.28515625" style="53" customWidth="1"/>
    <col min="11524" max="11524" width="15.5703125" style="53" bestFit="1" customWidth="1"/>
    <col min="11525" max="11530" width="12.7109375" style="53" customWidth="1"/>
    <col min="11531" max="11531" width="10.140625" style="53" bestFit="1" customWidth="1"/>
    <col min="11532" max="11775" width="9.140625" style="53"/>
    <col min="11776" max="11776" width="12.140625" style="53" customWidth="1"/>
    <col min="11777" max="11777" width="10.42578125" style="53" customWidth="1"/>
    <col min="11778" max="11778" width="57.140625" style="53" customWidth="1"/>
    <col min="11779" max="11779" width="14.28515625" style="53" customWidth="1"/>
    <col min="11780" max="11780" width="15.5703125" style="53" bestFit="1" customWidth="1"/>
    <col min="11781" max="11786" width="12.7109375" style="53" customWidth="1"/>
    <col min="11787" max="11787" width="10.140625" style="53" bestFit="1" customWidth="1"/>
    <col min="11788" max="12031" width="9.140625" style="53"/>
    <col min="12032" max="12032" width="12.140625" style="53" customWidth="1"/>
    <col min="12033" max="12033" width="10.42578125" style="53" customWidth="1"/>
    <col min="12034" max="12034" width="57.140625" style="53" customWidth="1"/>
    <col min="12035" max="12035" width="14.28515625" style="53" customWidth="1"/>
    <col min="12036" max="12036" width="15.5703125" style="53" bestFit="1" customWidth="1"/>
    <col min="12037" max="12042" width="12.7109375" style="53" customWidth="1"/>
    <col min="12043" max="12043" width="10.140625" style="53" bestFit="1" customWidth="1"/>
    <col min="12044" max="12287" width="9.140625" style="53"/>
    <col min="12288" max="12288" width="12.140625" style="53" customWidth="1"/>
    <col min="12289" max="12289" width="10.42578125" style="53" customWidth="1"/>
    <col min="12290" max="12290" width="57.140625" style="53" customWidth="1"/>
    <col min="12291" max="12291" width="14.28515625" style="53" customWidth="1"/>
    <col min="12292" max="12292" width="15.5703125" style="53" bestFit="1" customWidth="1"/>
    <col min="12293" max="12298" width="12.7109375" style="53" customWidth="1"/>
    <col min="12299" max="12299" width="10.140625" style="53" bestFit="1" customWidth="1"/>
    <col min="12300" max="12543" width="9.140625" style="53"/>
    <col min="12544" max="12544" width="12.140625" style="53" customWidth="1"/>
    <col min="12545" max="12545" width="10.42578125" style="53" customWidth="1"/>
    <col min="12546" max="12546" width="57.140625" style="53" customWidth="1"/>
    <col min="12547" max="12547" width="14.28515625" style="53" customWidth="1"/>
    <col min="12548" max="12548" width="15.5703125" style="53" bestFit="1" customWidth="1"/>
    <col min="12549" max="12554" width="12.7109375" style="53" customWidth="1"/>
    <col min="12555" max="12555" width="10.140625" style="53" bestFit="1" customWidth="1"/>
    <col min="12556" max="12799" width="9.140625" style="53"/>
    <col min="12800" max="12800" width="12.140625" style="53" customWidth="1"/>
    <col min="12801" max="12801" width="10.42578125" style="53" customWidth="1"/>
    <col min="12802" max="12802" width="57.140625" style="53" customWidth="1"/>
    <col min="12803" max="12803" width="14.28515625" style="53" customWidth="1"/>
    <col min="12804" max="12804" width="15.5703125" style="53" bestFit="1" customWidth="1"/>
    <col min="12805" max="12810" width="12.7109375" style="53" customWidth="1"/>
    <col min="12811" max="12811" width="10.140625" style="53" bestFit="1" customWidth="1"/>
    <col min="12812" max="13055" width="9.140625" style="53"/>
    <col min="13056" max="13056" width="12.140625" style="53" customWidth="1"/>
    <col min="13057" max="13057" width="10.42578125" style="53" customWidth="1"/>
    <col min="13058" max="13058" width="57.140625" style="53" customWidth="1"/>
    <col min="13059" max="13059" width="14.28515625" style="53" customWidth="1"/>
    <col min="13060" max="13060" width="15.5703125" style="53" bestFit="1" customWidth="1"/>
    <col min="13061" max="13066" width="12.7109375" style="53" customWidth="1"/>
    <col min="13067" max="13067" width="10.140625" style="53" bestFit="1" customWidth="1"/>
    <col min="13068" max="13311" width="9.140625" style="53"/>
    <col min="13312" max="13312" width="12.140625" style="53" customWidth="1"/>
    <col min="13313" max="13313" width="10.42578125" style="53" customWidth="1"/>
    <col min="13314" max="13314" width="57.140625" style="53" customWidth="1"/>
    <col min="13315" max="13315" width="14.28515625" style="53" customWidth="1"/>
    <col min="13316" max="13316" width="15.5703125" style="53" bestFit="1" customWidth="1"/>
    <col min="13317" max="13322" width="12.7109375" style="53" customWidth="1"/>
    <col min="13323" max="13323" width="10.140625" style="53" bestFit="1" customWidth="1"/>
    <col min="13324" max="13567" width="9.140625" style="53"/>
    <col min="13568" max="13568" width="12.140625" style="53" customWidth="1"/>
    <col min="13569" max="13569" width="10.42578125" style="53" customWidth="1"/>
    <col min="13570" max="13570" width="57.140625" style="53" customWidth="1"/>
    <col min="13571" max="13571" width="14.28515625" style="53" customWidth="1"/>
    <col min="13572" max="13572" width="15.5703125" style="53" bestFit="1" customWidth="1"/>
    <col min="13573" max="13578" width="12.7109375" style="53" customWidth="1"/>
    <col min="13579" max="13579" width="10.140625" style="53" bestFit="1" customWidth="1"/>
    <col min="13580" max="13823" width="9.140625" style="53"/>
    <col min="13824" max="13824" width="12.140625" style="53" customWidth="1"/>
    <col min="13825" max="13825" width="10.42578125" style="53" customWidth="1"/>
    <col min="13826" max="13826" width="57.140625" style="53" customWidth="1"/>
    <col min="13827" max="13827" width="14.28515625" style="53" customWidth="1"/>
    <col min="13828" max="13828" width="15.5703125" style="53" bestFit="1" customWidth="1"/>
    <col min="13829" max="13834" width="12.7109375" style="53" customWidth="1"/>
    <col min="13835" max="13835" width="10.140625" style="53" bestFit="1" customWidth="1"/>
    <col min="13836" max="14079" width="9.140625" style="53"/>
    <col min="14080" max="14080" width="12.140625" style="53" customWidth="1"/>
    <col min="14081" max="14081" width="10.42578125" style="53" customWidth="1"/>
    <col min="14082" max="14082" width="57.140625" style="53" customWidth="1"/>
    <col min="14083" max="14083" width="14.28515625" style="53" customWidth="1"/>
    <col min="14084" max="14084" width="15.5703125" style="53" bestFit="1" customWidth="1"/>
    <col min="14085" max="14090" width="12.7109375" style="53" customWidth="1"/>
    <col min="14091" max="14091" width="10.140625" style="53" bestFit="1" customWidth="1"/>
    <col min="14092" max="14335" width="9.140625" style="53"/>
    <col min="14336" max="14336" width="12.140625" style="53" customWidth="1"/>
    <col min="14337" max="14337" width="10.42578125" style="53" customWidth="1"/>
    <col min="14338" max="14338" width="57.140625" style="53" customWidth="1"/>
    <col min="14339" max="14339" width="14.28515625" style="53" customWidth="1"/>
    <col min="14340" max="14340" width="15.5703125" style="53" bestFit="1" customWidth="1"/>
    <col min="14341" max="14346" width="12.7109375" style="53" customWidth="1"/>
    <col min="14347" max="14347" width="10.140625" style="53" bestFit="1" customWidth="1"/>
    <col min="14348" max="14591" width="9.140625" style="53"/>
    <col min="14592" max="14592" width="12.140625" style="53" customWidth="1"/>
    <col min="14593" max="14593" width="10.42578125" style="53" customWidth="1"/>
    <col min="14594" max="14594" width="57.140625" style="53" customWidth="1"/>
    <col min="14595" max="14595" width="14.28515625" style="53" customWidth="1"/>
    <col min="14596" max="14596" width="15.5703125" style="53" bestFit="1" customWidth="1"/>
    <col min="14597" max="14602" width="12.7109375" style="53" customWidth="1"/>
    <col min="14603" max="14603" width="10.140625" style="53" bestFit="1" customWidth="1"/>
    <col min="14604" max="14847" width="9.140625" style="53"/>
    <col min="14848" max="14848" width="12.140625" style="53" customWidth="1"/>
    <col min="14849" max="14849" width="10.42578125" style="53" customWidth="1"/>
    <col min="14850" max="14850" width="57.140625" style="53" customWidth="1"/>
    <col min="14851" max="14851" width="14.28515625" style="53" customWidth="1"/>
    <col min="14852" max="14852" width="15.5703125" style="53" bestFit="1" customWidth="1"/>
    <col min="14853" max="14858" width="12.7109375" style="53" customWidth="1"/>
    <col min="14859" max="14859" width="10.140625" style="53" bestFit="1" customWidth="1"/>
    <col min="14860" max="15103" width="9.140625" style="53"/>
    <col min="15104" max="15104" width="12.140625" style="53" customWidth="1"/>
    <col min="15105" max="15105" width="10.42578125" style="53" customWidth="1"/>
    <col min="15106" max="15106" width="57.140625" style="53" customWidth="1"/>
    <col min="15107" max="15107" width="14.28515625" style="53" customWidth="1"/>
    <col min="15108" max="15108" width="15.5703125" style="53" bestFit="1" customWidth="1"/>
    <col min="15109" max="15114" width="12.7109375" style="53" customWidth="1"/>
    <col min="15115" max="15115" width="10.140625" style="53" bestFit="1" customWidth="1"/>
    <col min="15116" max="15359" width="9.140625" style="53"/>
    <col min="15360" max="15360" width="12.140625" style="53" customWidth="1"/>
    <col min="15361" max="15361" width="10.42578125" style="53" customWidth="1"/>
    <col min="15362" max="15362" width="57.140625" style="53" customWidth="1"/>
    <col min="15363" max="15363" width="14.28515625" style="53" customWidth="1"/>
    <col min="15364" max="15364" width="15.5703125" style="53" bestFit="1" customWidth="1"/>
    <col min="15365" max="15370" width="12.7109375" style="53" customWidth="1"/>
    <col min="15371" max="15371" width="10.140625" style="53" bestFit="1" customWidth="1"/>
    <col min="15372" max="15615" width="9.140625" style="53"/>
    <col min="15616" max="15616" width="12.140625" style="53" customWidth="1"/>
    <col min="15617" max="15617" width="10.42578125" style="53" customWidth="1"/>
    <col min="15618" max="15618" width="57.140625" style="53" customWidth="1"/>
    <col min="15619" max="15619" width="14.28515625" style="53" customWidth="1"/>
    <col min="15620" max="15620" width="15.5703125" style="53" bestFit="1" customWidth="1"/>
    <col min="15621" max="15626" width="12.7109375" style="53" customWidth="1"/>
    <col min="15627" max="15627" width="10.140625" style="53" bestFit="1" customWidth="1"/>
    <col min="15628" max="15871" width="9.140625" style="53"/>
    <col min="15872" max="15872" width="12.140625" style="53" customWidth="1"/>
    <col min="15873" max="15873" width="10.42578125" style="53" customWidth="1"/>
    <col min="15874" max="15874" width="57.140625" style="53" customWidth="1"/>
    <col min="15875" max="15875" width="14.28515625" style="53" customWidth="1"/>
    <col min="15876" max="15876" width="15.5703125" style="53" bestFit="1" customWidth="1"/>
    <col min="15877" max="15882" width="12.7109375" style="53" customWidth="1"/>
    <col min="15883" max="15883" width="10.140625" style="53" bestFit="1" customWidth="1"/>
    <col min="15884" max="16127" width="9.140625" style="53"/>
    <col min="16128" max="16128" width="12.140625" style="53" customWidth="1"/>
    <col min="16129" max="16129" width="10.42578125" style="53" customWidth="1"/>
    <col min="16130" max="16130" width="57.140625" style="53" customWidth="1"/>
    <col min="16131" max="16131" width="14.28515625" style="53" customWidth="1"/>
    <col min="16132" max="16132" width="15.5703125" style="53" bestFit="1" customWidth="1"/>
    <col min="16133" max="16138" width="12.7109375" style="53" customWidth="1"/>
    <col min="16139" max="16139" width="10.140625" style="53" bestFit="1" customWidth="1"/>
    <col min="16140" max="16384" width="9.140625" style="53"/>
  </cols>
  <sheetData>
    <row r="1" spans="1:11" ht="88.5" customHeight="1" thickBot="1">
      <c r="A1" s="49"/>
      <c r="B1" s="50"/>
      <c r="C1" s="50"/>
      <c r="D1" s="51"/>
      <c r="E1" s="51"/>
      <c r="F1" s="51"/>
      <c r="G1" s="51"/>
      <c r="H1" s="51"/>
      <c r="I1" s="50"/>
      <c r="J1" s="50"/>
      <c r="K1" s="52"/>
    </row>
    <row r="2" spans="1:11" ht="2.25" customHeight="1" thickBot="1">
      <c r="A2" s="54"/>
      <c r="B2" s="55"/>
      <c r="C2" s="55"/>
      <c r="D2" s="56"/>
      <c r="E2" s="56"/>
      <c r="F2" s="56"/>
      <c r="G2" s="56"/>
      <c r="H2" s="56"/>
      <c r="I2" s="55"/>
      <c r="J2" s="55"/>
      <c r="K2" s="57"/>
    </row>
    <row r="3" spans="1:11" s="58" customFormat="1" ht="16.5" thickBot="1">
      <c r="A3" s="294" t="s">
        <v>261</v>
      </c>
      <c r="B3" s="295"/>
      <c r="C3" s="295"/>
      <c r="D3" s="295"/>
      <c r="E3" s="295"/>
      <c r="F3" s="295"/>
      <c r="G3" s="295"/>
      <c r="H3" s="295"/>
      <c r="I3" s="295"/>
      <c r="J3" s="295"/>
      <c r="K3" s="296"/>
    </row>
    <row r="4" spans="1:11" s="58" customFormat="1" ht="3.75" customHeight="1" thickBot="1">
      <c r="A4" s="59"/>
      <c r="B4" s="60"/>
      <c r="C4" s="60"/>
      <c r="D4" s="61"/>
      <c r="E4" s="61"/>
      <c r="F4" s="60"/>
      <c r="G4" s="60"/>
      <c r="H4" s="60"/>
      <c r="I4" s="60"/>
      <c r="J4" s="60"/>
      <c r="K4" s="62"/>
    </row>
    <row r="5" spans="1:11" s="58" customFormat="1" ht="18" customHeight="1" thickBot="1">
      <c r="A5" s="297" t="s">
        <v>237</v>
      </c>
      <c r="B5" s="298"/>
      <c r="C5" s="298"/>
      <c r="D5" s="298"/>
      <c r="E5" s="298"/>
      <c r="F5" s="298"/>
      <c r="G5" s="298"/>
      <c r="H5" s="298"/>
      <c r="I5" s="298"/>
      <c r="J5" s="298"/>
      <c r="K5" s="299"/>
    </row>
    <row r="6" spans="1:11" s="58" customFormat="1" ht="18" customHeight="1">
      <c r="A6" s="300" t="str">
        <f>PLanilha!A5</f>
        <v>PREFEITURA: Município de Ibertioga</v>
      </c>
      <c r="B6" s="301"/>
      <c r="C6" s="302"/>
      <c r="D6" s="303" t="s">
        <v>238</v>
      </c>
      <c r="E6" s="301"/>
      <c r="F6" s="304">
        <f>E26</f>
        <v>132.94999999999999</v>
      </c>
      <c r="G6" s="304"/>
      <c r="H6" s="305"/>
      <c r="I6" s="63" t="s">
        <v>239</v>
      </c>
      <c r="J6" s="306" t="str">
        <f>PLanilha!H6</f>
        <v>DATA: 01/04/2020</v>
      </c>
      <c r="K6" s="307"/>
    </row>
    <row r="7" spans="1:11" s="58" customFormat="1" ht="35.25" customHeight="1" thickBot="1">
      <c r="A7" s="308" t="str">
        <f>PLanilha!A6</f>
        <v>OBRA: Perfuração de Poço Artesiano</v>
      </c>
      <c r="B7" s="309"/>
      <c r="C7" s="310"/>
      <c r="D7" s="311" t="str">
        <f>PLanilha!A7</f>
        <v>LOCAL: Localidade Cachoeirinha</v>
      </c>
      <c r="E7" s="312"/>
      <c r="F7" s="312"/>
      <c r="G7" s="312"/>
      <c r="H7" s="313"/>
      <c r="I7" s="314" t="s">
        <v>240</v>
      </c>
      <c r="J7" s="309"/>
      <c r="K7" s="315"/>
    </row>
    <row r="8" spans="1:11" ht="36" customHeight="1">
      <c r="A8" s="64" t="s">
        <v>68</v>
      </c>
      <c r="B8" s="65" t="s">
        <v>241</v>
      </c>
      <c r="C8" s="65" t="s">
        <v>242</v>
      </c>
      <c r="D8" s="66" t="s">
        <v>243</v>
      </c>
      <c r="E8" s="67" t="s">
        <v>244</v>
      </c>
      <c r="F8" s="64" t="s">
        <v>245</v>
      </c>
      <c r="G8" s="65" t="s">
        <v>246</v>
      </c>
      <c r="H8" s="65" t="s">
        <v>247</v>
      </c>
      <c r="I8" s="65" t="s">
        <v>248</v>
      </c>
      <c r="J8" s="65" t="s">
        <v>249</v>
      </c>
      <c r="K8" s="68" t="s">
        <v>250</v>
      </c>
    </row>
    <row r="9" spans="1:11" s="76" customFormat="1" ht="14.25" customHeight="1">
      <c r="A9" s="316"/>
      <c r="B9" s="318"/>
      <c r="C9" s="320" t="str">
        <f>'[2]Planilha NOVA'!$B$11</f>
        <v>CALÇAMENTO EM BLOQUETE</v>
      </c>
      <c r="D9" s="69"/>
      <c r="E9" s="70"/>
      <c r="F9" s="71"/>
      <c r="G9" s="72"/>
      <c r="H9" s="72"/>
      <c r="I9" s="73"/>
      <c r="J9" s="74"/>
      <c r="K9" s="75"/>
    </row>
    <row r="10" spans="1:11" s="76" customFormat="1" ht="14.25" customHeight="1">
      <c r="A10" s="317"/>
      <c r="B10" s="319"/>
      <c r="C10" s="321"/>
      <c r="D10" s="77"/>
      <c r="E10" s="78"/>
      <c r="F10" s="79">
        <f t="shared" ref="F10:K10" si="0">F9*$E$10</f>
        <v>0</v>
      </c>
      <c r="G10" s="80">
        <f t="shared" si="0"/>
        <v>0</v>
      </c>
      <c r="H10" s="80">
        <f t="shared" si="0"/>
        <v>0</v>
      </c>
      <c r="I10" s="80">
        <f t="shared" si="0"/>
        <v>0</v>
      </c>
      <c r="J10" s="80">
        <f t="shared" si="0"/>
        <v>0</v>
      </c>
      <c r="K10" s="81">
        <f t="shared" si="0"/>
        <v>0</v>
      </c>
    </row>
    <row r="11" spans="1:11" ht="14.25" customHeight="1">
      <c r="A11" s="322" t="str">
        <f>PLanilha!A13</f>
        <v>01.</v>
      </c>
      <c r="B11" s="323" t="s">
        <v>236</v>
      </c>
      <c r="C11" s="325" t="str">
        <f>PLanilha!C13</f>
        <v>SERVIÇOS PRELIMINARES</v>
      </c>
      <c r="D11" s="82" t="s">
        <v>251</v>
      </c>
      <c r="E11" s="83">
        <f>E12/$E$26</f>
        <v>1</v>
      </c>
      <c r="F11" s="84">
        <v>1</v>
      </c>
      <c r="G11" s="85"/>
      <c r="H11" s="85"/>
      <c r="I11" s="86"/>
      <c r="J11" s="87"/>
      <c r="K11" s="88"/>
    </row>
    <row r="12" spans="1:11" ht="14.25" customHeight="1">
      <c r="A12" s="322"/>
      <c r="B12" s="324"/>
      <c r="C12" s="325"/>
      <c r="D12" s="82" t="s">
        <v>252</v>
      </c>
      <c r="E12" s="89">
        <f>PLanilha!I19</f>
        <v>132.94999999999999</v>
      </c>
      <c r="F12" s="90">
        <f t="shared" ref="F12:K12" si="1">F11*$E$12</f>
        <v>132.94999999999999</v>
      </c>
      <c r="G12" s="91">
        <f t="shared" si="1"/>
        <v>0</v>
      </c>
      <c r="H12" s="91">
        <f t="shared" si="1"/>
        <v>0</v>
      </c>
      <c r="I12" s="91">
        <f t="shared" si="1"/>
        <v>0</v>
      </c>
      <c r="J12" s="92">
        <f t="shared" si="1"/>
        <v>0</v>
      </c>
      <c r="K12" s="93">
        <f t="shared" si="1"/>
        <v>0</v>
      </c>
    </row>
    <row r="13" spans="1:11" ht="14.25" customHeight="1">
      <c r="A13" s="322" t="str">
        <f>PLanilha!A20</f>
        <v>02.</v>
      </c>
      <c r="B13" s="326" t="s">
        <v>236</v>
      </c>
      <c r="C13" s="327" t="str">
        <f>PLanilha!C20</f>
        <v>PERFURAÇÃO DE POÇO TUBULAR PROFUNDO, PROFUNDIDADE MÉDIA DE 100M (ATÉ 150M)</v>
      </c>
      <c r="D13" s="82" t="s">
        <v>251</v>
      </c>
      <c r="E13" s="83">
        <f>E14/$E$26</f>
        <v>0</v>
      </c>
      <c r="F13" s="84">
        <v>0.7</v>
      </c>
      <c r="G13" s="94">
        <v>0.3</v>
      </c>
      <c r="H13" s="94"/>
      <c r="I13" s="95">
        <v>0</v>
      </c>
      <c r="J13" s="87"/>
      <c r="K13" s="88"/>
    </row>
    <row r="14" spans="1:11" ht="14.25" customHeight="1">
      <c r="A14" s="322"/>
      <c r="B14" s="324"/>
      <c r="C14" s="328"/>
      <c r="D14" s="82" t="s">
        <v>252</v>
      </c>
      <c r="E14" s="89">
        <f>PLanilha!I39</f>
        <v>0</v>
      </c>
      <c r="F14" s="90">
        <f>F13*$E$14</f>
        <v>0</v>
      </c>
      <c r="G14" s="91">
        <f>G13*$E$14</f>
        <v>0</v>
      </c>
      <c r="H14" s="91">
        <f>H13*$E$14</f>
        <v>0</v>
      </c>
      <c r="I14" s="91">
        <f>I13*$E$16</f>
        <v>0</v>
      </c>
      <c r="J14" s="92">
        <f>J13*$E$16</f>
        <v>0</v>
      </c>
      <c r="K14" s="93">
        <f>K13*$E$16</f>
        <v>0</v>
      </c>
    </row>
    <row r="15" spans="1:11" ht="14.25" customHeight="1">
      <c r="A15" s="322" t="str">
        <f>PLanilha!A40</f>
        <v>03.</v>
      </c>
      <c r="B15" s="326" t="s">
        <v>236</v>
      </c>
      <c r="C15" s="327" t="str">
        <f>PLanilha!C40</f>
        <v>MONTAGEM E INSTALAÇÃO DE POÇO TUBULAR PROFUNDO 1.1/2", PROFUNDIDADE MÉDIA DE 100M</v>
      </c>
      <c r="D15" s="82" t="s">
        <v>251</v>
      </c>
      <c r="E15" s="83">
        <f>E16/$E$26</f>
        <v>0</v>
      </c>
      <c r="F15" s="84">
        <v>0</v>
      </c>
      <c r="G15" s="94">
        <v>0.5</v>
      </c>
      <c r="H15" s="94">
        <v>0.5</v>
      </c>
      <c r="I15" s="95">
        <v>0</v>
      </c>
      <c r="J15" s="87"/>
      <c r="K15" s="88"/>
    </row>
    <row r="16" spans="1:11" ht="14.25" customHeight="1">
      <c r="A16" s="322"/>
      <c r="B16" s="324"/>
      <c r="C16" s="328"/>
      <c r="D16" s="82" t="s">
        <v>252</v>
      </c>
      <c r="E16" s="89">
        <f>PLanilha!I57</f>
        <v>0</v>
      </c>
      <c r="F16" s="90">
        <f t="shared" ref="F16:K16" si="2">F15*$E$16</f>
        <v>0</v>
      </c>
      <c r="G16" s="91">
        <f t="shared" si="2"/>
        <v>0</v>
      </c>
      <c r="H16" s="91">
        <f t="shared" si="2"/>
        <v>0</v>
      </c>
      <c r="I16" s="91">
        <f t="shared" si="2"/>
        <v>0</v>
      </c>
      <c r="J16" s="92">
        <f t="shared" si="2"/>
        <v>0</v>
      </c>
      <c r="K16" s="93">
        <f t="shared" si="2"/>
        <v>0</v>
      </c>
    </row>
    <row r="17" spans="1:12" ht="14.25" customHeight="1">
      <c r="A17" s="330" t="str">
        <f>PLanilha!A58</f>
        <v>04.</v>
      </c>
      <c r="B17" s="326" t="s">
        <v>236</v>
      </c>
      <c r="C17" s="332" t="str">
        <f>PLanilha!C58</f>
        <v>ADUTORA DE ÁGUA BRUTA</v>
      </c>
      <c r="D17" s="82" t="s">
        <v>251</v>
      </c>
      <c r="E17" s="83">
        <f>E18/$E$26</f>
        <v>0</v>
      </c>
      <c r="F17" s="96">
        <v>0</v>
      </c>
      <c r="G17" s="97">
        <v>1</v>
      </c>
      <c r="H17" s="97">
        <v>0</v>
      </c>
      <c r="I17" s="86"/>
      <c r="J17" s="87"/>
      <c r="K17" s="88"/>
    </row>
    <row r="18" spans="1:12" ht="14.25" customHeight="1">
      <c r="A18" s="331"/>
      <c r="B18" s="324"/>
      <c r="C18" s="325"/>
      <c r="D18" s="82" t="s">
        <v>252</v>
      </c>
      <c r="E18" s="89">
        <f>PLanilha!I69</f>
        <v>0</v>
      </c>
      <c r="F18" s="90">
        <f>F17*$E$18</f>
        <v>0</v>
      </c>
      <c r="G18" s="98">
        <f>G17*$E$18</f>
        <v>0</v>
      </c>
      <c r="H18" s="98">
        <f>H17*$E$18</f>
        <v>0</v>
      </c>
      <c r="I18" s="91">
        <f>I17*$E$18</f>
        <v>0</v>
      </c>
      <c r="J18" s="92"/>
      <c r="K18" s="93"/>
    </row>
    <row r="19" spans="1:12" ht="14.25" customHeight="1">
      <c r="A19" s="330" t="str">
        <f>PLanilha!A70</f>
        <v>05.</v>
      </c>
      <c r="B19" s="326" t="s">
        <v>236</v>
      </c>
      <c r="C19" s="332" t="str">
        <f>PLanilha!C70</f>
        <v>ESTAÇÃO DE TRATAMENTO DE ÁGUA</v>
      </c>
      <c r="D19" s="82" t="s">
        <v>251</v>
      </c>
      <c r="E19" s="83">
        <f>E20/$E$26</f>
        <v>0</v>
      </c>
      <c r="F19" s="96">
        <v>0</v>
      </c>
      <c r="G19" s="97">
        <v>1</v>
      </c>
      <c r="H19" s="97">
        <v>0</v>
      </c>
      <c r="I19" s="86"/>
      <c r="J19" s="87"/>
      <c r="K19" s="88"/>
    </row>
    <row r="20" spans="1:12" ht="14.25" customHeight="1">
      <c r="A20" s="331"/>
      <c r="B20" s="324"/>
      <c r="C20" s="325"/>
      <c r="D20" s="82" t="s">
        <v>252</v>
      </c>
      <c r="E20" s="89">
        <f>PLanilha!I73</f>
        <v>0</v>
      </c>
      <c r="F20" s="90">
        <f>F19*$E$18</f>
        <v>0</v>
      </c>
      <c r="G20" s="98">
        <f>G19*$E$20</f>
        <v>0</v>
      </c>
      <c r="H20" s="98">
        <f>H19*$E$18</f>
        <v>0</v>
      </c>
      <c r="I20" s="91">
        <f>I19*$E$18</f>
        <v>0</v>
      </c>
      <c r="J20" s="92"/>
      <c r="K20" s="93"/>
    </row>
    <row r="21" spans="1:12" ht="14.25" customHeight="1">
      <c r="A21" s="330" t="str">
        <f>PLanilha!A74</f>
        <v>06.</v>
      </c>
      <c r="B21" s="326" t="s">
        <v>236</v>
      </c>
      <c r="C21" s="332" t="str">
        <f>PLanilha!C74</f>
        <v>URBANIZAÇÃO DE ÁREAS, ATÉ 25M²</v>
      </c>
      <c r="D21" s="82" t="s">
        <v>251</v>
      </c>
      <c r="E21" s="83">
        <f>E22/$E$26</f>
        <v>0</v>
      </c>
      <c r="F21" s="96">
        <v>0</v>
      </c>
      <c r="G21" s="97">
        <v>0</v>
      </c>
      <c r="H21" s="97">
        <v>1</v>
      </c>
      <c r="I21" s="86"/>
      <c r="J21" s="87"/>
      <c r="K21" s="88"/>
    </row>
    <row r="22" spans="1:12" ht="14.25" customHeight="1">
      <c r="A22" s="331"/>
      <c r="B22" s="324"/>
      <c r="C22" s="325"/>
      <c r="D22" s="82" t="s">
        <v>252</v>
      </c>
      <c r="E22" s="89">
        <f>PLanilha!I82</f>
        <v>0</v>
      </c>
      <c r="F22" s="90">
        <f>F21*$E$18</f>
        <v>0</v>
      </c>
      <c r="G22" s="98">
        <f>G21*$E$18</f>
        <v>0</v>
      </c>
      <c r="H22" s="98">
        <f>H21*$E$22</f>
        <v>0</v>
      </c>
      <c r="I22" s="91">
        <f>I21*$E$18</f>
        <v>0</v>
      </c>
      <c r="J22" s="92"/>
      <c r="K22" s="93"/>
    </row>
    <row r="23" spans="1:12" ht="14.25" customHeight="1">
      <c r="A23" s="330" t="str">
        <f>PLanilha!A83</f>
        <v>07.</v>
      </c>
      <c r="B23" s="326" t="s">
        <v>236</v>
      </c>
      <c r="C23" s="332" t="str">
        <f>PLanilha!C83</f>
        <v>IMPLANTAÇÃO DE RESERVATÓRIO PRFV V=5M3 E BASE DE CONCRETO ARMADO PARA RESERVATÓRIO, H=3,0M, INCLUSIVE FUNDAÇÃO (BROCA+SAPATA+CINTA), LASTRO DE CONCRETO E PASSEIO</v>
      </c>
      <c r="D23" s="82" t="s">
        <v>251</v>
      </c>
      <c r="E23" s="83">
        <f>E24/$E$26</f>
        <v>0</v>
      </c>
      <c r="F23" s="96">
        <v>0</v>
      </c>
      <c r="G23" s="97">
        <v>0</v>
      </c>
      <c r="H23" s="97">
        <v>1</v>
      </c>
      <c r="I23" s="86"/>
      <c r="J23" s="87"/>
      <c r="K23" s="88"/>
    </row>
    <row r="24" spans="1:12" ht="14.25" customHeight="1">
      <c r="A24" s="331"/>
      <c r="B24" s="324"/>
      <c r="C24" s="325"/>
      <c r="D24" s="82" t="s">
        <v>252</v>
      </c>
      <c r="E24" s="89">
        <f>PLanilha!I97</f>
        <v>0</v>
      </c>
      <c r="F24" s="90">
        <f>F23*$E$18</f>
        <v>0</v>
      </c>
      <c r="G24" s="98">
        <f>G23*$E$18</f>
        <v>0</v>
      </c>
      <c r="H24" s="98">
        <f>H23*$E$24</f>
        <v>0</v>
      </c>
      <c r="I24" s="91">
        <f>I23*$E$18</f>
        <v>0</v>
      </c>
      <c r="J24" s="92"/>
      <c r="K24" s="93"/>
    </row>
    <row r="25" spans="1:12" ht="14.25" customHeight="1">
      <c r="A25" s="333" t="s">
        <v>253</v>
      </c>
      <c r="B25" s="334"/>
      <c r="C25" s="335"/>
      <c r="D25" s="99" t="s">
        <v>251</v>
      </c>
      <c r="E25" s="100">
        <f>E11+E13+E15+E17+E19+E21+E23</f>
        <v>1</v>
      </c>
      <c r="F25" s="101">
        <f t="shared" ref="F25:K25" si="3">F26/$E$26</f>
        <v>1</v>
      </c>
      <c r="G25" s="102">
        <f t="shared" si="3"/>
        <v>0</v>
      </c>
      <c r="H25" s="102">
        <f t="shared" si="3"/>
        <v>0</v>
      </c>
      <c r="I25" s="102">
        <f t="shared" si="3"/>
        <v>0</v>
      </c>
      <c r="J25" s="103">
        <f t="shared" si="3"/>
        <v>0</v>
      </c>
      <c r="K25" s="104">
        <f t="shared" si="3"/>
        <v>0</v>
      </c>
    </row>
    <row r="26" spans="1:12" ht="13.5" customHeight="1" thickBot="1">
      <c r="A26" s="336"/>
      <c r="B26" s="337"/>
      <c r="C26" s="338"/>
      <c r="D26" s="105" t="s">
        <v>252</v>
      </c>
      <c r="E26" s="106">
        <f>E12+E14+E16+E18+E20+E22+E24</f>
        <v>132.94999999999999</v>
      </c>
      <c r="F26" s="107">
        <f>F12+F16+F18+F14+F20+F22+F24</f>
        <v>132.94999999999999</v>
      </c>
      <c r="G26" s="107">
        <f>G12+G16+G18+G14+G20+G22+G24</f>
        <v>0</v>
      </c>
      <c r="H26" s="107">
        <f>H12+H16+H18+H14+H20+H22+H24</f>
        <v>0</v>
      </c>
      <c r="I26" s="108">
        <f>I12+I16+I18</f>
        <v>0</v>
      </c>
      <c r="J26" s="109">
        <f>J12+J16+J18</f>
        <v>0</v>
      </c>
      <c r="K26" s="110">
        <f>K12+K16+K18</f>
        <v>0</v>
      </c>
    </row>
    <row r="27" spans="1:12" ht="1.5" customHeight="1" thickBot="1">
      <c r="A27" s="111"/>
      <c r="B27" s="112"/>
      <c r="C27" s="112"/>
      <c r="D27" s="113"/>
      <c r="E27" s="113"/>
      <c r="F27" s="112"/>
      <c r="G27" s="112"/>
      <c r="H27" s="112"/>
      <c r="I27" s="112"/>
      <c r="J27" s="112"/>
      <c r="K27" s="114"/>
    </row>
    <row r="28" spans="1:12" ht="14.25" customHeight="1">
      <c r="A28" s="115"/>
      <c r="B28" s="116"/>
      <c r="C28" s="116"/>
      <c r="D28" s="116"/>
      <c r="E28" s="116"/>
      <c r="F28" s="116"/>
      <c r="G28" s="117"/>
      <c r="H28" s="118"/>
      <c r="I28" s="119"/>
      <c r="J28" s="119"/>
      <c r="K28" s="120"/>
      <c r="L28" s="58" t="s">
        <v>254</v>
      </c>
    </row>
    <row r="29" spans="1:12" ht="14.25" customHeight="1">
      <c r="A29" s="121"/>
      <c r="B29" s="122"/>
      <c r="C29" s="122"/>
      <c r="D29" s="123"/>
      <c r="E29" s="124"/>
      <c r="F29" s="122"/>
      <c r="G29" s="125"/>
      <c r="H29" s="126" t="s">
        <v>255</v>
      </c>
      <c r="I29" s="127"/>
      <c r="J29" s="127"/>
      <c r="K29" s="128"/>
    </row>
    <row r="30" spans="1:12" ht="14.25" customHeight="1">
      <c r="A30" s="129"/>
      <c r="B30" s="339"/>
      <c r="C30" s="339"/>
      <c r="D30" s="56"/>
      <c r="E30" s="340"/>
      <c r="F30" s="340"/>
      <c r="G30" s="130"/>
      <c r="H30" s="131"/>
      <c r="I30" s="127"/>
      <c r="J30" s="127"/>
      <c r="K30" s="132"/>
    </row>
    <row r="31" spans="1:12" ht="15" customHeight="1">
      <c r="A31" s="59"/>
      <c r="B31" s="60"/>
      <c r="C31" s="60"/>
      <c r="D31" s="56"/>
      <c r="E31" s="56"/>
      <c r="F31" s="127"/>
      <c r="G31" s="133"/>
      <c r="H31" s="131"/>
      <c r="I31" s="127"/>
      <c r="J31" s="127"/>
      <c r="K31" s="132"/>
    </row>
    <row r="32" spans="1:12" ht="13.5" customHeight="1">
      <c r="A32" s="134"/>
      <c r="B32" s="341"/>
      <c r="C32" s="341"/>
      <c r="D32" s="135"/>
      <c r="E32" s="135"/>
      <c r="F32" s="136"/>
      <c r="G32" s="133"/>
      <c r="H32" s="131"/>
      <c r="I32" s="127"/>
      <c r="J32" s="127"/>
      <c r="K32" s="132"/>
    </row>
    <row r="33" spans="1:11" ht="14.25" customHeight="1">
      <c r="A33" s="137"/>
      <c r="B33" s="339"/>
      <c r="C33" s="339"/>
      <c r="D33" s="138"/>
      <c r="E33" s="138"/>
      <c r="F33" s="127"/>
      <c r="G33" s="133"/>
      <c r="H33" s="131"/>
      <c r="I33" s="127"/>
      <c r="J33" s="127"/>
      <c r="K33" s="132"/>
    </row>
    <row r="34" spans="1:11" ht="14.1" customHeight="1" thickBot="1">
      <c r="A34" s="139"/>
      <c r="B34" s="329"/>
      <c r="C34" s="329"/>
      <c r="D34" s="140"/>
      <c r="E34" s="140"/>
      <c r="F34" s="141"/>
      <c r="G34" s="141"/>
      <c r="H34" s="142"/>
      <c r="I34" s="141"/>
      <c r="J34" s="141"/>
      <c r="K34" s="143"/>
    </row>
    <row r="35" spans="1:11">
      <c r="B35" s="144" t="s">
        <v>8</v>
      </c>
    </row>
    <row r="38" spans="1:11">
      <c r="E38" s="146"/>
    </row>
    <row r="39" spans="1:11">
      <c r="E39" s="146"/>
    </row>
    <row r="40" spans="1:11">
      <c r="E40" s="146"/>
    </row>
  </sheetData>
  <mergeCells count="39">
    <mergeCell ref="E30:F30"/>
    <mergeCell ref="B32:C32"/>
    <mergeCell ref="B33:C33"/>
    <mergeCell ref="A23:A24"/>
    <mergeCell ref="B23:B24"/>
    <mergeCell ref="C23:C24"/>
    <mergeCell ref="B34:C34"/>
    <mergeCell ref="A15:A16"/>
    <mergeCell ref="B15:B16"/>
    <mergeCell ref="C15:C16"/>
    <mergeCell ref="A17:A18"/>
    <mergeCell ref="B17:B18"/>
    <mergeCell ref="C17:C18"/>
    <mergeCell ref="A25:C26"/>
    <mergeCell ref="B30:C30"/>
    <mergeCell ref="A19:A20"/>
    <mergeCell ref="B19:B20"/>
    <mergeCell ref="C19:C20"/>
    <mergeCell ref="A21:A22"/>
    <mergeCell ref="B21:B22"/>
    <mergeCell ref="C21:C22"/>
    <mergeCell ref="A11:A12"/>
    <mergeCell ref="B11:B12"/>
    <mergeCell ref="C11:C12"/>
    <mergeCell ref="A13:A14"/>
    <mergeCell ref="B13:B14"/>
    <mergeCell ref="C13:C14"/>
    <mergeCell ref="A7:C7"/>
    <mergeCell ref="D7:H7"/>
    <mergeCell ref="I7:K7"/>
    <mergeCell ref="A9:A10"/>
    <mergeCell ref="B9:B10"/>
    <mergeCell ref="C9:C10"/>
    <mergeCell ref="A3:K3"/>
    <mergeCell ref="A5:K5"/>
    <mergeCell ref="A6:C6"/>
    <mergeCell ref="D6:E6"/>
    <mergeCell ref="F6:H6"/>
    <mergeCell ref="J6:K6"/>
  </mergeCells>
  <printOptions horizontalCentered="1" verticalCentered="1"/>
  <pageMargins left="0.39370078740157483" right="0.19685039370078741" top="0.59055118110236227" bottom="0.19685039370078741" header="0.19685039370078741" footer="0"/>
  <pageSetup paperSize="9" scale="77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 FISICO FINANCEIRO</vt:lpstr>
      <vt:lpstr>'CRONOGRAMA FISICO FINANCEIRO'!Area_de_impressao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AOC03</cp:lastModifiedBy>
  <cp:lastPrinted>2020-04-02T21:10:45Z</cp:lastPrinted>
  <dcterms:created xsi:type="dcterms:W3CDTF">2010-05-24T20:46:00Z</dcterms:created>
  <dcterms:modified xsi:type="dcterms:W3CDTF">2020-08-10T20:50:13Z</dcterms:modified>
</cp:coreProperties>
</file>